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50" windowWidth="15240" windowHeight="8505" tabRatio="250"/>
  </bookViews>
  <sheets>
    <sheet name="Regnskab" sheetId="3" r:id="rId1"/>
    <sheet name="Tipsmester" sheetId="2" r:id="rId2"/>
    <sheet name="diagram" sheetId="4" r:id="rId3"/>
  </sheets>
  <definedNames>
    <definedName name="_xlnm._FilterDatabase" localSheetId="1" hidden="1">Tipsmester!$C$4:$D$16</definedName>
  </definedNames>
  <calcPr calcId="125725" calcOnSave="0"/>
</workbook>
</file>

<file path=xl/calcChain.xml><?xml version="1.0" encoding="utf-8"?>
<calcChain xmlns="http://schemas.openxmlformats.org/spreadsheetml/2006/main">
  <c r="S2" i="4"/>
  <c r="S3"/>
  <c r="S4"/>
  <c r="S5"/>
  <c r="Q5"/>
  <c r="P5"/>
  <c r="O5"/>
  <c r="N5"/>
  <c r="M5"/>
  <c r="L5"/>
  <c r="K5"/>
  <c r="J5"/>
  <c r="I5"/>
  <c r="H5"/>
  <c r="G5"/>
  <c r="F5"/>
  <c r="E5"/>
  <c r="D5"/>
  <c r="C5"/>
  <c r="B5"/>
  <c r="D20" i="2"/>
  <c r="D19"/>
  <c r="AA57" i="3"/>
  <c r="E59" s="1"/>
  <c r="AC73"/>
  <c r="AC72"/>
  <c r="AC71"/>
  <c r="AC70"/>
  <c r="AC69"/>
  <c r="AC67"/>
  <c r="AC68"/>
  <c r="AC66"/>
  <c r="AC65"/>
  <c r="AC64"/>
  <c r="AC63"/>
  <c r="AC62"/>
  <c r="Z57"/>
  <c r="AF74" s="1"/>
  <c r="M57"/>
  <c r="AE67" s="1"/>
  <c r="C9" i="2"/>
  <c r="F29" i="3"/>
  <c r="F57" s="1"/>
  <c r="D14" i="2" s="1"/>
  <c r="H29" i="3"/>
  <c r="H57" s="1"/>
  <c r="D5" i="2" s="1"/>
  <c r="J29" i="3"/>
  <c r="J57" s="1"/>
  <c r="D8" i="2" s="1"/>
  <c r="L29" i="3"/>
  <c r="L57" s="1"/>
  <c r="D10" i="2" s="1"/>
  <c r="N29" i="3"/>
  <c r="N57" s="1"/>
  <c r="D12" i="2" s="1"/>
  <c r="P29" i="3"/>
  <c r="P57" s="1"/>
  <c r="D7" i="2" s="1"/>
  <c r="R29" i="3"/>
  <c r="R57" s="1"/>
  <c r="D6" i="2" s="1"/>
  <c r="T29" i="3"/>
  <c r="T57" s="1"/>
  <c r="D11" i="2" s="1"/>
  <c r="V29" i="3"/>
  <c r="V57" s="1"/>
  <c r="D13" i="2" s="1"/>
  <c r="X29" i="3"/>
  <c r="X57" s="1"/>
  <c r="D16" i="2" s="1"/>
  <c r="D29" i="3"/>
  <c r="D57" s="1"/>
  <c r="D15" i="2" s="1"/>
  <c r="B29" i="3"/>
  <c r="B57" s="1"/>
  <c r="AD62" s="1"/>
  <c r="C12" i="2"/>
  <c r="C13"/>
  <c r="C57" i="3"/>
  <c r="H16" i="2" s="1"/>
  <c r="W57" i="3"/>
  <c r="AE72" s="1"/>
  <c r="E57"/>
  <c r="AE63" s="1"/>
  <c r="Q57"/>
  <c r="AE69" s="1"/>
  <c r="Y57"/>
  <c r="AE73" s="1"/>
  <c r="K57"/>
  <c r="H10" i="2" s="1"/>
  <c r="I57" i="3"/>
  <c r="AE65" s="1"/>
  <c r="S57"/>
  <c r="H11" i="2" s="1"/>
  <c r="O57" i="3"/>
  <c r="AE68" s="1"/>
  <c r="U57"/>
  <c r="H6" i="2" s="1"/>
  <c r="G57" i="3"/>
  <c r="AE64" s="1"/>
  <c r="C15" i="2"/>
  <c r="G16"/>
  <c r="G12"/>
  <c r="C16"/>
  <c r="G8"/>
  <c r="C11"/>
  <c r="G14"/>
  <c r="C5"/>
  <c r="G7"/>
  <c r="G10"/>
  <c r="C14"/>
  <c r="G9"/>
  <c r="C6"/>
  <c r="G11"/>
  <c r="C8"/>
  <c r="G13"/>
  <c r="C7"/>
  <c r="G15"/>
  <c r="G6"/>
  <c r="C10"/>
  <c r="G5"/>
  <c r="R4" i="4" l="1"/>
  <c r="H15" i="2"/>
  <c r="H8"/>
  <c r="AE66" i="3"/>
  <c r="H9" i="2"/>
  <c r="H7"/>
  <c r="H12"/>
  <c r="AD63" i="3"/>
  <c r="AD67"/>
  <c r="AD66"/>
  <c r="AE62"/>
  <c r="H13" i="2"/>
  <c r="H14"/>
  <c r="AD64" i="3"/>
  <c r="AD68"/>
  <c r="AG74"/>
  <c r="AD70"/>
  <c r="AE70"/>
  <c r="AD65"/>
  <c r="AD69"/>
  <c r="AE71"/>
  <c r="AD72"/>
  <c r="AD73"/>
  <c r="AD71"/>
  <c r="J59"/>
  <c r="H5" i="2"/>
  <c r="D9"/>
  <c r="D18" s="1"/>
  <c r="Q59" i="3"/>
  <c r="X59" s="1"/>
  <c r="D21" i="2" l="1"/>
  <c r="R2" i="4"/>
  <c r="R5" s="1"/>
  <c r="AE74" i="3"/>
  <c r="AD74"/>
  <c r="H18" i="2"/>
  <c r="R3" i="4" s="1"/>
</calcChain>
</file>

<file path=xl/comments1.xml><?xml version="1.0" encoding="utf-8"?>
<comments xmlns="http://schemas.openxmlformats.org/spreadsheetml/2006/main">
  <authors>
    <author>Søren Boeriis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Den Lange: 2/5 (3) (218,-)</t>
        </r>
      </text>
    </comment>
    <comment ref="AA3" authorId="0">
      <text>
        <r>
          <rPr>
            <b/>
            <sz val="9"/>
            <color indexed="81"/>
            <rFont val="Tahoma"/>
            <family val="2"/>
          </rPr>
          <t>Der spilles Jack-Pot Lotto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Den Lange: 2/2 (108,-)
Den Lange: 2/5 (3) (367,-)</t>
        </r>
      </text>
    </comment>
    <comment ref="AA4" authorId="0">
      <text>
        <r>
          <rPr>
            <b/>
            <sz val="9"/>
            <color indexed="81"/>
            <rFont val="Tahoma"/>
            <family val="2"/>
          </rPr>
          <t>1 x 4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Den Lange: 4/4 (4) (155,-)
Den Lange: 2/5 (2) (82,-)
Den Lange: 2/5 (2) (79,-)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 xml:space="preserve">Den Lange: 2/5 (2) (102,-)
Den Lange: 2/5 (2) (65,-)
Den Lange: 4/4 (251,-)
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 xml:space="preserve">Den Lange: 2/5 (2) (69,-)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Den Lange: 2/5 (2) (68,-)
Den Lange: 3/3 (3) (295,-)
Den Lange: 2/5 (3) (194,-)</t>
        </r>
      </text>
    </comment>
    <comment ref="AA9" authorId="0">
      <text>
        <r>
          <rPr>
            <b/>
            <sz val="9"/>
            <color indexed="81"/>
            <rFont val="Tahoma"/>
            <family val="2"/>
          </rPr>
          <t>Jackpot: 1 x 4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Den Lange: 2/5 (2) (96,-)</t>
        </r>
      </text>
    </comment>
    <comment ref="AA11" authorId="0">
      <text>
        <r>
          <rPr>
            <b/>
            <sz val="9"/>
            <color indexed="81"/>
            <rFont val="Tahoma"/>
            <family val="2"/>
          </rPr>
          <t>Der spilles Jackpot Lotto</t>
        </r>
      </text>
    </comment>
    <comment ref="AA12" authorId="0">
      <text>
        <r>
          <rPr>
            <b/>
            <sz val="9"/>
            <color indexed="81"/>
            <rFont val="Tahoma"/>
            <family val="2"/>
          </rPr>
          <t>Jackpot: 1 x 4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Den Lange: 2/4 (2) (102,-)
Den Lange: 2/4 (2) (130,-)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Den Lange: 2/4 (2) (138,-)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Den Lange: 2/4 (2) (281,-)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Den Lange: 2/4 (3) (1,491,-)</t>
        </r>
      </text>
    </comment>
    <comment ref="AA17" authorId="0">
      <text>
        <r>
          <rPr>
            <b/>
            <sz val="9"/>
            <color indexed="81"/>
            <rFont val="Tahoma"/>
            <family val="2"/>
          </rPr>
          <t>Jackpot Lotto: 1 x 4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Den Lange: (2/4) (2) (365,-)
Den Lange: 3/3 (3) (745,-)</t>
        </r>
      </text>
    </comment>
    <comment ref="J20" authorId="0">
      <text>
        <r>
          <rPr>
            <b/>
            <sz val="9"/>
            <color indexed="81"/>
            <rFont val="Tahoma"/>
            <charset val="1"/>
          </rPr>
          <t>Den Lange: 2/5 (2) (209,-)
Den Lange: 2/5 (3) (346,-)</t>
        </r>
      </text>
    </comment>
    <comment ref="J21" authorId="0">
      <text>
        <r>
          <rPr>
            <b/>
            <sz val="9"/>
            <color indexed="81"/>
            <rFont val="Tahoma"/>
            <charset val="1"/>
          </rPr>
          <t>Den Lange: 2/5 (2) (149,-)</t>
        </r>
      </text>
    </comment>
    <comment ref="AA21" authorId="0">
      <text>
        <r>
          <rPr>
            <b/>
            <sz val="9"/>
            <color indexed="81"/>
            <rFont val="Tahoma"/>
            <charset val="1"/>
          </rPr>
          <t>1 x 4</t>
        </r>
      </text>
    </comment>
    <comment ref="B23" authorId="0">
      <text>
        <r>
          <rPr>
            <b/>
            <sz val="9"/>
            <color indexed="81"/>
            <rFont val="Tahoma"/>
            <charset val="1"/>
          </rPr>
          <t>Fast Lotto: 1 x 4</t>
        </r>
      </text>
    </comment>
    <comment ref="J23" authorId="0">
      <text>
        <r>
          <rPr>
            <b/>
            <sz val="9"/>
            <color indexed="81"/>
            <rFont val="Tahoma"/>
            <charset val="1"/>
          </rPr>
          <t>Fast Lotto: 1 x 4 (41,-)
Den Lange: 2/5 (3) (650,-)</t>
        </r>
      </text>
    </comment>
    <comment ref="AA23" authorId="0">
      <text>
        <r>
          <rPr>
            <b/>
            <sz val="9"/>
            <color indexed="81"/>
            <rFont val="Tahoma"/>
            <charset val="1"/>
          </rPr>
          <t>Der spilles Jackpot Lotto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Den Lange: 2/5 (2) (231,-)</t>
        </r>
      </text>
    </comment>
    <comment ref="N24" authorId="0">
      <text>
        <r>
          <rPr>
            <b/>
            <sz val="9"/>
            <color indexed="81"/>
            <rFont val="Tahoma"/>
            <charset val="1"/>
          </rPr>
          <t>Fast Lotto: 1 x 4 (45,-)</t>
        </r>
      </text>
    </comment>
    <comment ref="Z24" authorId="0">
      <text>
        <r>
          <rPr>
            <b/>
            <sz val="9"/>
            <color indexed="81"/>
            <rFont val="Tahoma"/>
            <charset val="1"/>
          </rPr>
          <t>Bumle: 1 x 4 (45,-)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24" authorId="0">
      <text>
        <r>
          <rPr>
            <b/>
            <sz val="9"/>
            <color indexed="81"/>
            <rFont val="Tahoma"/>
            <charset val="1"/>
          </rPr>
          <t>Der spilles Jackpot Lotto</t>
        </r>
      </text>
    </comment>
    <comment ref="L25" authorId="0">
      <text>
        <r>
          <rPr>
            <b/>
            <sz val="9"/>
            <color indexed="81"/>
            <rFont val="Tahoma"/>
            <charset val="1"/>
          </rPr>
          <t>Den Lange: 2/5 (3) (103,-)</t>
        </r>
      </text>
    </comment>
    <comment ref="L26" authorId="0">
      <text>
        <r>
          <rPr>
            <b/>
            <sz val="9"/>
            <color indexed="81"/>
            <rFont val="Tahoma"/>
            <charset val="1"/>
          </rPr>
          <t>Den Lange: 2/5 (2) (105,-)</t>
        </r>
      </text>
    </comment>
    <comment ref="L27" authorId="0">
      <text>
        <r>
          <rPr>
            <b/>
            <sz val="9"/>
            <color indexed="81"/>
            <rFont val="Tahoma"/>
            <charset val="1"/>
          </rPr>
          <t>Den Lange: 2/5 (3) (173,-)
Den Lange: 2/5 (2) (66,-)</t>
        </r>
      </text>
    </comment>
    <comment ref="Z27" authorId="0">
      <text>
        <r>
          <rPr>
            <b/>
            <sz val="9"/>
            <color indexed="81"/>
            <rFont val="Tahoma"/>
            <charset val="1"/>
          </rPr>
          <t>Fast tips: 1 x 10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Den Lange: 2/5 (3) (166,-)
Den Lange: 2/5 (3) (402,-)
Den Lange: 2/5 (2) (26,-)
Lotto: 1 x 5 (140,-)</t>
        </r>
      </text>
    </comment>
    <comment ref="AA28" authorId="0">
      <text>
        <r>
          <rPr>
            <b/>
            <sz val="9"/>
            <color indexed="81"/>
            <rFont val="Tahoma"/>
            <charset val="1"/>
          </rPr>
          <t>1 x 4</t>
        </r>
      </text>
    </comment>
    <comment ref="N31" authorId="0">
      <text>
        <r>
          <rPr>
            <b/>
            <sz val="9"/>
            <color indexed="81"/>
            <rFont val="Tahoma"/>
            <charset val="1"/>
          </rPr>
          <t>Den Lange: 3/4 (3) (264,-)
Lotto: 1 x 4 (38,-)</t>
        </r>
      </text>
    </comment>
    <comment ref="AA31" authorId="0">
      <text>
        <r>
          <rPr>
            <b/>
            <sz val="9"/>
            <color indexed="81"/>
            <rFont val="Tahoma"/>
            <charset val="1"/>
          </rPr>
          <t>2 x 4</t>
        </r>
      </text>
    </comment>
    <comment ref="N32" authorId="0">
      <text>
        <r>
          <rPr>
            <b/>
            <sz val="9"/>
            <color indexed="81"/>
            <rFont val="Tahoma"/>
            <charset val="1"/>
          </rPr>
          <t>Den Lange: 2/5 (2) (60,-)</t>
        </r>
      </text>
    </comment>
    <comment ref="N33" authorId="0">
      <text>
        <r>
          <rPr>
            <b/>
            <sz val="9"/>
            <color indexed="81"/>
            <rFont val="Tahoma"/>
            <charset val="1"/>
          </rPr>
          <t>Den Lange: 2/4 (2) (88,-)
Tips 13: 1 x 10 (13,-)
Den Lange: 2/4 (2) (50,-)</t>
        </r>
      </text>
    </comment>
    <comment ref="AA33" authorId="0">
      <text>
        <r>
          <rPr>
            <b/>
            <sz val="9"/>
            <color indexed="81"/>
            <rFont val="Tahoma"/>
            <charset val="1"/>
          </rPr>
          <t>Der spilles jackpot lotto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Fast Lotto: 1 x 4 (39,-)</t>
        </r>
      </text>
    </comment>
    <comment ref="N34" authorId="0">
      <text>
        <r>
          <rPr>
            <b/>
            <sz val="9"/>
            <color indexed="81"/>
            <rFont val="Tahoma"/>
            <family val="2"/>
          </rPr>
          <t>Den Lange: 2/4 (3) (211,-)
Den Lange: 2/4 (2) (43,-)</t>
        </r>
      </text>
    </comment>
    <comment ref="Z34" authorId="0">
      <text>
        <r>
          <rPr>
            <b/>
            <sz val="9"/>
            <color indexed="81"/>
            <rFont val="Tahoma"/>
            <charset val="1"/>
          </rPr>
          <t>Fast Tips: 2 x 10 (14,-)</t>
        </r>
      </text>
    </comment>
    <comment ref="AA34" authorId="0">
      <text>
        <r>
          <rPr>
            <b/>
            <sz val="9"/>
            <color indexed="81"/>
            <rFont val="Tahoma"/>
            <charset val="1"/>
          </rPr>
          <t>Der spilles jackpot lotto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Fast Lotto: 1 x 4</t>
        </r>
      </text>
    </comment>
    <comment ref="P35" authorId="0">
      <text>
        <r>
          <rPr>
            <b/>
            <sz val="9"/>
            <color indexed="81"/>
            <rFont val="Tahoma"/>
            <charset val="1"/>
          </rPr>
          <t>Den Lange: 2/4 (2) (23,-)
Den Lange: 2/4 (2) (50,-)
Lotto: 1 x 4 (40,-)
Joker: 1 x 2 (50,-)</t>
        </r>
      </text>
    </comment>
    <comment ref="P36" authorId="0">
      <text>
        <r>
          <rPr>
            <b/>
            <sz val="9"/>
            <color indexed="81"/>
            <rFont val="Tahoma"/>
            <charset val="1"/>
          </rPr>
          <t>Den lange: 2/6 (2) (88,-)
Den lange: 2/5 (3) (251,-)
Den lange: 2/5 (2) (52,-)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Fast Lotto: 1 x 4</t>
        </r>
      </text>
    </comment>
    <comment ref="N37" authorId="0">
      <text>
        <r>
          <rPr>
            <b/>
            <sz val="9"/>
            <color indexed="81"/>
            <rFont val="Tahoma"/>
            <charset val="1"/>
          </rPr>
          <t>Fast Lotto: 1 x 4</t>
        </r>
      </text>
    </comment>
    <comment ref="P37" authorId="0">
      <text>
        <r>
          <rPr>
            <b/>
            <sz val="9"/>
            <color indexed="81"/>
            <rFont val="Tahoma"/>
            <charset val="1"/>
          </rPr>
          <t>Den Lange: 2/5 (3) (237,-)
Den Lange: 2/5 (3) (80,-)
Den Lange: 3/3 (3) (350,-)</t>
        </r>
      </text>
    </comment>
    <comment ref="P38" authorId="0">
      <text>
        <r>
          <rPr>
            <b/>
            <sz val="9"/>
            <color indexed="81"/>
            <rFont val="Tahoma"/>
            <charset val="1"/>
          </rPr>
          <t>Den Lange: 2/5 (4) (266,-)
Den Lange: 2/5 (3) (100,-)
Den Lange: 2/6 (3) (60,-)</t>
        </r>
      </text>
    </comment>
    <comment ref="AA38" authorId="0">
      <text>
        <r>
          <rPr>
            <b/>
            <sz val="9"/>
            <color indexed="81"/>
            <rFont val="Tahoma"/>
            <charset val="1"/>
          </rPr>
          <t>Jackpot Lotto: 2 x 4</t>
        </r>
      </text>
    </comment>
    <comment ref="P39" authorId="0">
      <text>
        <r>
          <rPr>
            <b/>
            <sz val="9"/>
            <color indexed="81"/>
            <rFont val="Tahoma"/>
            <charset val="1"/>
          </rPr>
          <t>Den Lange: 2/5 (2) (21,-)
Den Lange: 2/5 (4) (450,-)</t>
        </r>
      </text>
    </comment>
    <comment ref="AA40" authorId="0">
      <text>
        <r>
          <rPr>
            <b/>
            <sz val="9"/>
            <color indexed="81"/>
            <rFont val="Tahoma"/>
            <charset val="1"/>
          </rPr>
          <t>Der spilles Jackpot Lotto</t>
        </r>
      </text>
    </comment>
    <comment ref="R41" authorId="0">
      <text>
        <r>
          <rPr>
            <b/>
            <sz val="9"/>
            <color indexed="81"/>
            <rFont val="Tahoma"/>
            <charset val="1"/>
          </rPr>
          <t>Den Lange: 2/3 (3) (709,-)
Den Lange: 3/3 (3) (994,-)</t>
        </r>
      </text>
    </comment>
    <comment ref="R42" authorId="0">
      <text>
        <r>
          <rPr>
            <b/>
            <sz val="9"/>
            <color indexed="81"/>
            <rFont val="Tahoma"/>
            <charset val="1"/>
          </rPr>
          <t>Den Lange: 2/4 (3) (107,-)
Den Lange: 2/4 (3) (112,-)
Den Lange: 2/3 (2) (77,-)</t>
        </r>
      </text>
    </comment>
    <comment ref="R43" authorId="0">
      <text>
        <r>
          <rPr>
            <b/>
            <sz val="9"/>
            <color indexed="81"/>
            <rFont val="Tahoma"/>
            <charset val="1"/>
          </rPr>
          <t>Den Lange: 4/7-3 (5) (69,-)
Den Lange: 5/7-3 (5) (62,-)
Den Lange: 2/4-1 (2) (14,-)
Den Lange: 4/4 (4) (139,-)</t>
        </r>
      </text>
    </comment>
    <comment ref="P44" authorId="0">
      <text>
        <r>
          <rPr>
            <b/>
            <sz val="9"/>
            <color indexed="81"/>
            <rFont val="Tahoma"/>
            <charset val="1"/>
          </rPr>
          <t>Fast Lotto: 1 x 5</t>
        </r>
      </text>
    </comment>
    <comment ref="Z44" authorId="0">
      <text>
        <r>
          <rPr>
            <b/>
            <sz val="9"/>
            <color indexed="81"/>
            <rFont val="Tahoma"/>
            <charset val="1"/>
          </rPr>
          <t>Bumle: 1 x 4</t>
        </r>
      </text>
    </comment>
    <comment ref="B46" authorId="0">
      <text>
        <r>
          <rPr>
            <b/>
            <sz val="9"/>
            <color indexed="81"/>
            <rFont val="Tahoma"/>
            <charset val="1"/>
          </rPr>
          <t>Fast Lotto: 1 x 4</t>
        </r>
      </text>
    </comment>
    <comment ref="T46" authorId="0">
      <text>
        <r>
          <rPr>
            <b/>
            <sz val="9"/>
            <color indexed="81"/>
            <rFont val="Tahoma"/>
            <charset val="1"/>
          </rPr>
          <t>Den Lange: 2/5 (2) (75,-)
Den Lange: 2/5 (3) (272,-)</t>
        </r>
      </text>
    </comment>
    <comment ref="T47" authorId="0">
      <text>
        <r>
          <rPr>
            <b/>
            <sz val="9"/>
            <color indexed="81"/>
            <rFont val="Tahoma"/>
            <charset val="1"/>
          </rPr>
          <t>Den Lange: 2/5 (4) (656,-)
Den Lange: 2/5 (2) (69,-)</t>
        </r>
      </text>
    </comment>
    <comment ref="V48" authorId="0">
      <text>
        <r>
          <rPr>
            <b/>
            <sz val="9"/>
            <color indexed="81"/>
            <rFont val="Tahoma"/>
            <charset val="1"/>
          </rPr>
          <t>Den Lange: 2/3 (2) (134,-)
Fast Lotto: 1 x 4 (35,-)</t>
        </r>
      </text>
    </comment>
    <comment ref="V49" authorId="0">
      <text>
        <r>
          <rPr>
            <b/>
            <sz val="9"/>
            <color indexed="81"/>
            <rFont val="Tahoma"/>
            <charset val="1"/>
          </rPr>
          <t>Den Lange: 2/3 (2) (89,-)
Den Lange: 2/5 (2) (101,-)</t>
        </r>
      </text>
    </comment>
    <comment ref="AA49" authorId="0">
      <text>
        <r>
          <rPr>
            <b/>
            <sz val="9"/>
            <color indexed="81"/>
            <rFont val="Tahoma"/>
            <charset val="1"/>
          </rPr>
          <t>Jackpot Lotto: 2 x 4</t>
        </r>
      </text>
    </comment>
    <comment ref="V50" authorId="0">
      <text>
        <r>
          <rPr>
            <b/>
            <sz val="9"/>
            <color indexed="81"/>
            <rFont val="Tahoma"/>
            <charset val="1"/>
          </rPr>
          <t>Odds: 2/3 (2) (113,-)
Lotto: 1 x 5 (132,-)
Lotto: 2 x 4 (88,-)</t>
        </r>
      </text>
    </comment>
    <comment ref="AA50" authorId="0">
      <text>
        <r>
          <rPr>
            <b/>
            <sz val="9"/>
            <color indexed="81"/>
            <rFont val="Tahoma"/>
            <charset val="1"/>
          </rPr>
          <t>Der spilles Jackpot Lotto</t>
        </r>
      </text>
    </comment>
    <comment ref="V51" authorId="0">
      <text>
        <r>
          <rPr>
            <b/>
            <sz val="9"/>
            <color indexed="81"/>
            <rFont val="Tahoma"/>
            <charset val="1"/>
          </rPr>
          <t>Den Lange: 2/3 (2) (98,-)</t>
        </r>
      </text>
    </comment>
    <comment ref="AA52" authorId="0">
      <text>
        <r>
          <rPr>
            <b/>
            <sz val="9"/>
            <color indexed="81"/>
            <rFont val="Tahoma"/>
            <charset val="1"/>
          </rPr>
          <t>Der spilles
Jackpot Lotto</t>
        </r>
      </text>
    </comment>
    <comment ref="X55" authorId="0">
      <text>
        <r>
          <rPr>
            <b/>
            <sz val="9"/>
            <color indexed="81"/>
            <rFont val="Tahoma"/>
            <charset val="1"/>
          </rPr>
          <t>Den Lange: 2/5 (2) (212,-)
Den Lange: 2/5 (2) (214,-)</t>
        </r>
      </text>
    </comment>
    <comment ref="Z55" authorId="0">
      <text>
        <r>
          <rPr>
            <b/>
            <sz val="9"/>
            <color indexed="81"/>
            <rFont val="Tahoma"/>
            <charset val="1"/>
          </rPr>
          <t>Fast Tips: 1 x 10</t>
        </r>
      </text>
    </comment>
    <comment ref="AA55" authorId="0">
      <text>
        <r>
          <rPr>
            <b/>
            <sz val="9"/>
            <color indexed="81"/>
            <rFont val="Tahoma"/>
            <charset val="1"/>
          </rPr>
          <t>1 x 4</t>
        </r>
      </text>
    </comment>
    <comment ref="X56" authorId="0">
      <text>
        <r>
          <rPr>
            <b/>
            <sz val="9"/>
            <color indexed="81"/>
            <rFont val="Tahoma"/>
            <charset val="1"/>
          </rPr>
          <t>Den Lange: 2/5 (2) (190,-)</t>
        </r>
      </text>
    </comment>
  </commentList>
</comments>
</file>

<file path=xl/comments2.xml><?xml version="1.0" encoding="utf-8"?>
<comments xmlns="http://schemas.openxmlformats.org/spreadsheetml/2006/main">
  <authors>
    <author>Søren Rytter Boeriis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SORTERING:</t>
        </r>
        <r>
          <rPr>
            <sz val="8"/>
            <color indexed="81"/>
            <rFont val="Tahoma"/>
            <family val="2"/>
          </rPr>
          <t xml:space="preserve">
For at sortere skal man markere alle navnene og beløbene. Derefter klikkes der på menuen "Data - Sorter" Vælg at sortere på "Gevinster - Faldende".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 xml:space="preserve">SORTERING:
</t>
        </r>
        <r>
          <rPr>
            <sz val="8"/>
            <color indexed="81"/>
            <rFont val="Tahoma"/>
            <family val="2"/>
          </rPr>
          <t>For at sortere skal man markere alle navnene og beløbene. Derefter klikkes der på menuen "Data - Sorter" Vælg at sortere på "Bøder - Faldende".</t>
        </r>
      </text>
    </comment>
  </commentList>
</comments>
</file>

<file path=xl/sharedStrings.xml><?xml version="1.0" encoding="utf-8"?>
<sst xmlns="http://schemas.openxmlformats.org/spreadsheetml/2006/main" count="94" uniqueCount="35">
  <si>
    <t>UGE</t>
  </si>
  <si>
    <t>I ALT</t>
  </si>
  <si>
    <t>Fast Tips + Villy/Bumle</t>
  </si>
  <si>
    <t>Jackpot Lotto</t>
  </si>
  <si>
    <t>Gevinst</t>
  </si>
  <si>
    <t>Bøde</t>
  </si>
  <si>
    <t>Jackpot Lotto =</t>
  </si>
  <si>
    <t>Bøder =</t>
  </si>
  <si>
    <t>Gevinster + Fast =</t>
  </si>
  <si>
    <t>Udbetaling =</t>
  </si>
  <si>
    <t>Navn</t>
  </si>
  <si>
    <t>Årets Tipsmester</t>
  </si>
  <si>
    <t>BØDELISTEN</t>
  </si>
  <si>
    <t>Bøder</t>
  </si>
  <si>
    <t>Gevinster</t>
  </si>
  <si>
    <t>Benny (4)</t>
  </si>
  <si>
    <t>Bajads (4)</t>
  </si>
  <si>
    <t>Carlo (4)</t>
  </si>
  <si>
    <t>Spiller</t>
  </si>
  <si>
    <t>Samlet</t>
  </si>
  <si>
    <t>Fast Tips/Lotto</t>
  </si>
  <si>
    <t>Poker (5)</t>
  </si>
  <si>
    <t>Karl Oskar (4)</t>
  </si>
  <si>
    <t>Jackpot</t>
  </si>
  <si>
    <t>Fast+Bumle/Villy</t>
  </si>
  <si>
    <t>Kim Vagn (4)</t>
  </si>
  <si>
    <t>Ejnar (5)</t>
  </si>
  <si>
    <t>Damborg (4)</t>
  </si>
  <si>
    <t>Berg (5)</t>
  </si>
  <si>
    <t>Kromanden (4)</t>
  </si>
  <si>
    <t>Rytter (5)</t>
  </si>
  <si>
    <t>Formanden (4)</t>
  </si>
  <si>
    <t xml:space="preserve">  </t>
  </si>
  <si>
    <t>Medlem</t>
  </si>
  <si>
    <t>Fast</t>
  </si>
</sst>
</file>

<file path=xl/styles.xml><?xml version="1.0" encoding="utf-8"?>
<styleSheet xmlns="http://schemas.openxmlformats.org/spreadsheetml/2006/main">
  <numFmts count="2">
    <numFmt numFmtId="164" formatCode="_(&quot;kr&quot;\ * #,##0.00_);_(&quot;kr&quot;\ * \(#,##0.00\);_(&quot;kr&quot;\ * &quot;-&quot;??_);_(@_)"/>
    <numFmt numFmtId="165" formatCode="&quot;kr&quot;\ #,##0.00"/>
  </numFmts>
  <fonts count="27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6" fillId="0" borderId="20" applyNumberFormat="0" applyFill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6">
    <xf numFmtId="0" fontId="0" fillId="0" borderId="0" xfId="0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3" fillId="6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1" fontId="3" fillId="6" borderId="8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textRotation="90"/>
    </xf>
    <xf numFmtId="0" fontId="2" fillId="6" borderId="10" xfId="0" applyFont="1" applyFill="1" applyBorder="1" applyAlignment="1">
      <alignment horizontal="center" vertical="center" textRotation="90"/>
    </xf>
    <xf numFmtId="0" fontId="2" fillId="7" borderId="7" xfId="0" applyFont="1" applyFill="1" applyBorder="1" applyAlignment="1">
      <alignment horizontal="center" vertical="center" textRotation="90"/>
    </xf>
    <xf numFmtId="0" fontId="5" fillId="7" borderId="7" xfId="0" applyFont="1" applyFill="1" applyBorder="1" applyAlignment="1">
      <alignment horizontal="center" vertical="center" textRotation="90"/>
    </xf>
    <xf numFmtId="0" fontId="2" fillId="7" borderId="8" xfId="0" applyFont="1" applyFill="1" applyBorder="1" applyAlignment="1">
      <alignment horizontal="center" vertical="center" textRotation="90"/>
    </xf>
    <xf numFmtId="1" fontId="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6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5" fontId="11" fillId="0" borderId="6" xfId="0" applyNumberFormat="1" applyFont="1" applyFill="1" applyBorder="1" applyAlignment="1">
      <alignment horizontal="right"/>
    </xf>
    <xf numFmtId="165" fontId="11" fillId="0" borderId="8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12" fillId="0" borderId="7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165" fontId="10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0" fillId="0" borderId="0" xfId="0" applyNumberFormat="1"/>
    <xf numFmtId="1" fontId="3" fillId="4" borderId="2" xfId="0" applyNumberFormat="1" applyFont="1" applyFill="1" applyBorder="1" applyAlignment="1">
      <alignment horizontal="center" wrapText="1"/>
    </xf>
    <xf numFmtId="1" fontId="12" fillId="0" borderId="2" xfId="0" applyNumberFormat="1" applyFont="1" applyFill="1" applyBorder="1" applyAlignment="1">
      <alignment horizontal="left"/>
    </xf>
    <xf numFmtId="3" fontId="2" fillId="3" borderId="3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6" fillId="0" borderId="20" xfId="1"/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 applyAlignment="1">
      <alignment horizontal="center" vertical="center" wrapText="1"/>
    </xf>
    <xf numFmtId="3" fontId="18" fillId="10" borderId="2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/>
    </xf>
    <xf numFmtId="165" fontId="22" fillId="0" borderId="20" xfId="1" applyNumberFormat="1" applyFont="1"/>
    <xf numFmtId="0" fontId="21" fillId="0" borderId="0" xfId="3"/>
    <xf numFmtId="9" fontId="0" fillId="0" borderId="0" xfId="2" applyFont="1"/>
    <xf numFmtId="3" fontId="3" fillId="3" borderId="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" fontId="3" fillId="5" borderId="22" xfId="0" applyNumberFormat="1" applyFont="1" applyFill="1" applyBorder="1" applyAlignment="1">
      <alignment horizontal="center"/>
    </xf>
    <xf numFmtId="0" fontId="0" fillId="11" borderId="2" xfId="0" applyFont="1" applyFill="1" applyBorder="1"/>
    <xf numFmtId="0" fontId="16" fillId="11" borderId="2" xfId="0" applyFont="1" applyFill="1" applyBorder="1" applyAlignment="1">
      <alignment horizontal="center"/>
    </xf>
    <xf numFmtId="0" fontId="16" fillId="11" borderId="2" xfId="0" applyFont="1" applyFill="1" applyBorder="1"/>
    <xf numFmtId="3" fontId="0" fillId="0" borderId="2" xfId="0" applyNumberFormat="1" applyFont="1" applyBorder="1"/>
    <xf numFmtId="0" fontId="0" fillId="0" borderId="23" xfId="0" applyFont="1" applyBorder="1"/>
    <xf numFmtId="3" fontId="0" fillId="0" borderId="23" xfId="0" applyNumberFormat="1" applyFont="1" applyBorder="1"/>
    <xf numFmtId="0" fontId="0" fillId="0" borderId="0" xfId="0" applyFont="1"/>
    <xf numFmtId="0" fontId="26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164" fontId="16" fillId="0" borderId="20" xfId="1" applyNumberFormat="1" applyAlignment="1">
      <alignment horizontal="center"/>
    </xf>
    <xf numFmtId="0" fontId="15" fillId="3" borderId="15" xfId="0" applyFont="1" applyFill="1" applyBorder="1" applyAlignment="1">
      <alignment horizontal="center" vertical="center" textRotation="90"/>
    </xf>
    <xf numFmtId="0" fontId="15" fillId="3" borderId="16" xfId="0" applyFont="1" applyFill="1" applyBorder="1" applyAlignment="1">
      <alignment horizontal="center" vertical="center" textRotation="90"/>
    </xf>
    <xf numFmtId="0" fontId="15" fillId="4" borderId="15" xfId="0" applyFont="1" applyFill="1" applyBorder="1" applyAlignment="1">
      <alignment horizontal="center" vertical="center" textRotation="90"/>
    </xf>
    <xf numFmtId="0" fontId="15" fillId="4" borderId="16" xfId="0" applyFont="1" applyFill="1" applyBorder="1" applyAlignment="1">
      <alignment horizontal="center" vertical="center" textRotation="90"/>
    </xf>
    <xf numFmtId="0" fontId="16" fillId="0" borderId="20" xfId="1" applyAlignment="1"/>
    <xf numFmtId="0" fontId="9" fillId="8" borderId="9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Advarselstekst" xfId="3" builtinId="11"/>
    <cellStyle name="Normal" xfId="0" builtinId="0"/>
    <cellStyle name="Procent" xfId="2" builtinId="5"/>
    <cellStyle name="Total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style val="42"/>
  <c:chart>
    <c:plotArea>
      <c:layout>
        <c:manualLayout>
          <c:layoutTarget val="inner"/>
          <c:xMode val="edge"/>
          <c:yMode val="edge"/>
          <c:x val="6.666775687307E-2"/>
          <c:y val="2.5435325738923799E-2"/>
          <c:w val="0.84884004764205279"/>
          <c:h val="0.90015260978972611"/>
        </c:manualLayout>
      </c:layout>
      <c:barChart>
        <c:barDir val="col"/>
        <c:grouping val="clustered"/>
        <c:ser>
          <c:idx val="0"/>
          <c:order val="0"/>
          <c:tx>
            <c:strRef>
              <c:f>diagram!$A$2</c:f>
              <c:strCache>
                <c:ptCount val="1"/>
                <c:pt idx="0">
                  <c:v>Medlem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Val val="1"/>
          </c:dLbls>
          <c:cat>
            <c:numRef>
              <c:f>diagram!$B$1:$S$1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diagram!$B$2:$S$2</c:f>
              <c:numCache>
                <c:formatCode>#,##0</c:formatCode>
                <c:ptCount val="18"/>
                <c:pt idx="0">
                  <c:v>2924</c:v>
                </c:pt>
                <c:pt idx="1">
                  <c:v>6691</c:v>
                </c:pt>
                <c:pt idx="2">
                  <c:v>5754</c:v>
                </c:pt>
                <c:pt idx="3">
                  <c:v>6741</c:v>
                </c:pt>
                <c:pt idx="4">
                  <c:v>7237</c:v>
                </c:pt>
                <c:pt idx="5">
                  <c:v>13933</c:v>
                </c:pt>
                <c:pt idx="6">
                  <c:v>8476</c:v>
                </c:pt>
                <c:pt idx="7">
                  <c:v>10227</c:v>
                </c:pt>
                <c:pt idx="8">
                  <c:v>13555</c:v>
                </c:pt>
                <c:pt idx="9">
                  <c:v>11119</c:v>
                </c:pt>
                <c:pt idx="10">
                  <c:v>10403</c:v>
                </c:pt>
                <c:pt idx="11">
                  <c:v>16824</c:v>
                </c:pt>
                <c:pt idx="12">
                  <c:v>20410</c:v>
                </c:pt>
                <c:pt idx="13">
                  <c:v>13365</c:v>
                </c:pt>
                <c:pt idx="14">
                  <c:v>16285</c:v>
                </c:pt>
                <c:pt idx="15">
                  <c:v>24771</c:v>
                </c:pt>
                <c:pt idx="16">
                  <c:v>17128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diagram!$A$3</c:f>
              <c:strCache>
                <c:ptCount val="1"/>
                <c:pt idx="0">
                  <c:v>Bøder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Val val="1"/>
          </c:dLbls>
          <c:cat>
            <c:numRef>
              <c:f>diagram!$B$1:$S$1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diagram!$B$3:$S$3</c:f>
              <c:numCache>
                <c:formatCode>#,##0</c:formatCode>
                <c:ptCount val="18"/>
                <c:pt idx="0">
                  <c:v>625</c:v>
                </c:pt>
                <c:pt idx="1">
                  <c:v>525</c:v>
                </c:pt>
                <c:pt idx="2">
                  <c:v>450</c:v>
                </c:pt>
                <c:pt idx="3">
                  <c:v>525</c:v>
                </c:pt>
                <c:pt idx="4">
                  <c:v>700</c:v>
                </c:pt>
                <c:pt idx="5">
                  <c:v>275</c:v>
                </c:pt>
                <c:pt idx="6">
                  <c:v>400</c:v>
                </c:pt>
                <c:pt idx="7">
                  <c:v>300</c:v>
                </c:pt>
                <c:pt idx="8">
                  <c:v>275</c:v>
                </c:pt>
                <c:pt idx="9">
                  <c:v>275</c:v>
                </c:pt>
                <c:pt idx="10">
                  <c:v>425</c:v>
                </c:pt>
                <c:pt idx="11">
                  <c:v>325</c:v>
                </c:pt>
                <c:pt idx="12">
                  <c:v>275</c:v>
                </c:pt>
                <c:pt idx="13">
                  <c:v>250</c:v>
                </c:pt>
                <c:pt idx="14">
                  <c:v>225</c:v>
                </c:pt>
                <c:pt idx="15">
                  <c:v>225</c:v>
                </c:pt>
                <c:pt idx="16">
                  <c:v>275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diagram!$A$4</c:f>
              <c:strCache>
                <c:ptCount val="1"/>
                <c:pt idx="0">
                  <c:v>Fast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da-DK"/>
              </a:p>
            </c:txPr>
            <c:showVal val="1"/>
          </c:dLbls>
          <c:cat>
            <c:numRef>
              <c:f>diagram!$B$1:$S$1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diagram!$B$4:$S$4</c:f>
              <c:numCache>
                <c:formatCode>#,##0</c:formatCode>
                <c:ptCount val="18"/>
                <c:pt idx="0">
                  <c:v>1400</c:v>
                </c:pt>
                <c:pt idx="1">
                  <c:v>579</c:v>
                </c:pt>
                <c:pt idx="2">
                  <c:v>926</c:v>
                </c:pt>
                <c:pt idx="3">
                  <c:v>1099</c:v>
                </c:pt>
                <c:pt idx="4">
                  <c:v>1855</c:v>
                </c:pt>
                <c:pt idx="5">
                  <c:v>932</c:v>
                </c:pt>
                <c:pt idx="6">
                  <c:v>1419</c:v>
                </c:pt>
                <c:pt idx="7">
                  <c:v>2848</c:v>
                </c:pt>
                <c:pt idx="8">
                  <c:v>1004</c:v>
                </c:pt>
                <c:pt idx="9">
                  <c:v>2192</c:v>
                </c:pt>
                <c:pt idx="10">
                  <c:v>4278</c:v>
                </c:pt>
                <c:pt idx="11">
                  <c:v>960</c:v>
                </c:pt>
                <c:pt idx="12">
                  <c:v>3383</c:v>
                </c:pt>
                <c:pt idx="13">
                  <c:v>1131</c:v>
                </c:pt>
                <c:pt idx="14">
                  <c:v>693</c:v>
                </c:pt>
                <c:pt idx="15">
                  <c:v>1975</c:v>
                </c:pt>
                <c:pt idx="16">
                  <c:v>775</c:v>
                </c:pt>
                <c:pt idx="17">
                  <c:v>0</c:v>
                </c:pt>
              </c:numCache>
            </c:numRef>
          </c:val>
        </c:ser>
        <c:gapWidth val="44"/>
        <c:axId val="61154432"/>
        <c:axId val="61155968"/>
      </c:barChart>
      <c:catAx>
        <c:axId val="61154432"/>
        <c:scaling>
          <c:orientation val="minMax"/>
        </c:scaling>
        <c:axPos val="b"/>
        <c:numFmt formatCode="General" sourceLinked="1"/>
        <c:tickLblPos val="nextTo"/>
        <c:crossAx val="61155968"/>
        <c:crosses val="autoZero"/>
        <c:auto val="1"/>
        <c:lblAlgn val="ctr"/>
        <c:lblOffset val="100"/>
      </c:catAx>
      <c:valAx>
        <c:axId val="61155968"/>
        <c:scaling>
          <c:orientation val="minMax"/>
          <c:max val="27000"/>
          <c:min val="0"/>
        </c:scaling>
        <c:axPos val="l"/>
        <c:majorGridlines/>
        <c:numFmt formatCode="#,##0" sourceLinked="1"/>
        <c:tickLblPos val="nextTo"/>
        <c:crossAx val="61154432"/>
        <c:crosses val="autoZero"/>
        <c:crossBetween val="between"/>
        <c:majorUnit val="3000"/>
      </c:valAx>
    </c:plotArea>
    <c:legend>
      <c:legendPos val="r"/>
      <c:layout/>
    </c:legend>
    <c:plotVisOnly val="1"/>
  </c:chart>
  <c:printSettings>
    <c:headerFooter/>
    <c:pageMargins b="0.55118110236220452" l="0.51181102362204722" r="0.51181102362204722" t="0.55118110236220452" header="0.31496062992128904" footer="0.31496062992128904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133349</xdr:rowOff>
    </xdr:from>
    <xdr:to>
      <xdr:col>19</xdr:col>
      <xdr:colOff>352425</xdr:colOff>
      <xdr:row>41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AM74"/>
  <sheetViews>
    <sheetView showGridLines="0" tabSelected="1" topLeftCell="A19" zoomScaleNormal="100" workbookViewId="0">
      <selection activeCell="X56" sqref="X56"/>
    </sheetView>
  </sheetViews>
  <sheetFormatPr defaultRowHeight="12.75"/>
  <cols>
    <col min="1" max="2" width="5.140625" customWidth="1"/>
    <col min="3" max="3" width="5.140625" style="1" customWidth="1"/>
    <col min="4" max="4" width="5.140625" customWidth="1"/>
    <col min="5" max="5" width="5.140625" style="1" customWidth="1"/>
    <col min="6" max="6" width="5.140625" customWidth="1"/>
    <col min="7" max="7" width="5.140625" style="1" customWidth="1"/>
    <col min="8" max="8" width="5.140625" customWidth="1"/>
    <col min="9" max="9" width="5.140625" style="1" customWidth="1"/>
    <col min="10" max="10" width="5.140625" customWidth="1"/>
    <col min="11" max="11" width="5.140625" style="1" customWidth="1"/>
    <col min="12" max="12" width="5.140625" customWidth="1"/>
    <col min="13" max="13" width="5.140625" style="1" customWidth="1"/>
    <col min="14" max="14" width="5.140625" customWidth="1"/>
    <col min="15" max="15" width="5.140625" style="1" customWidth="1"/>
    <col min="16" max="16" width="5.140625" customWidth="1"/>
    <col min="17" max="17" width="5.140625" style="1" customWidth="1"/>
    <col min="18" max="18" width="5.140625" customWidth="1"/>
    <col min="19" max="19" width="5.140625" style="1" customWidth="1"/>
    <col min="20" max="20" width="5.140625" customWidth="1"/>
    <col min="21" max="21" width="5.140625" style="1" customWidth="1"/>
    <col min="22" max="22" width="5.140625" customWidth="1"/>
    <col min="23" max="23" width="5.140625" style="1" customWidth="1"/>
    <col min="24" max="24" width="5.140625" customWidth="1"/>
    <col min="25" max="25" width="5.140625" style="1" customWidth="1"/>
    <col min="26" max="27" width="5.140625" customWidth="1"/>
    <col min="28" max="28" width="9.140625" customWidth="1"/>
    <col min="29" max="29" width="31.28515625" hidden="1" customWidth="1"/>
    <col min="30" max="33" width="13.7109375" hidden="1" customWidth="1"/>
    <col min="34" max="34" width="9.140625" customWidth="1"/>
  </cols>
  <sheetData>
    <row r="1" spans="1:39" ht="105" customHeight="1">
      <c r="A1" s="84" t="s">
        <v>0</v>
      </c>
      <c r="B1" s="87" t="s">
        <v>25</v>
      </c>
      <c r="C1" s="88"/>
      <c r="D1" s="89" t="s">
        <v>16</v>
      </c>
      <c r="E1" s="90"/>
      <c r="F1" s="87" t="s">
        <v>26</v>
      </c>
      <c r="G1" s="88"/>
      <c r="H1" s="89" t="s">
        <v>27</v>
      </c>
      <c r="I1" s="90"/>
      <c r="J1" s="87" t="s">
        <v>21</v>
      </c>
      <c r="K1" s="88"/>
      <c r="L1" s="89" t="s">
        <v>22</v>
      </c>
      <c r="M1" s="90"/>
      <c r="N1" s="87" t="s">
        <v>31</v>
      </c>
      <c r="O1" s="88"/>
      <c r="P1" s="89" t="s">
        <v>28</v>
      </c>
      <c r="Q1" s="90"/>
      <c r="R1" s="87" t="s">
        <v>15</v>
      </c>
      <c r="S1" s="88"/>
      <c r="T1" s="89" t="s">
        <v>29</v>
      </c>
      <c r="U1" s="90"/>
      <c r="V1" s="87" t="s">
        <v>30</v>
      </c>
      <c r="W1" s="88"/>
      <c r="X1" s="89" t="s">
        <v>17</v>
      </c>
      <c r="Y1" s="90"/>
      <c r="Z1" s="16" t="s">
        <v>2</v>
      </c>
      <c r="AA1" s="17" t="s">
        <v>3</v>
      </c>
    </row>
    <row r="2" spans="1:39" ht="38.25" customHeight="1" thickBot="1">
      <c r="A2" s="85"/>
      <c r="B2" s="18" t="s">
        <v>4</v>
      </c>
      <c r="C2" s="19" t="s">
        <v>5</v>
      </c>
      <c r="D2" s="18" t="s">
        <v>4</v>
      </c>
      <c r="E2" s="19" t="s">
        <v>5</v>
      </c>
      <c r="F2" s="18" t="s">
        <v>4</v>
      </c>
      <c r="G2" s="19" t="s">
        <v>5</v>
      </c>
      <c r="H2" s="18" t="s">
        <v>4</v>
      </c>
      <c r="I2" s="19" t="s">
        <v>5</v>
      </c>
      <c r="J2" s="18" t="s">
        <v>4</v>
      </c>
      <c r="K2" s="19" t="s">
        <v>5</v>
      </c>
      <c r="L2" s="18" t="s">
        <v>4</v>
      </c>
      <c r="M2" s="19" t="s">
        <v>5</v>
      </c>
      <c r="N2" s="18" t="s">
        <v>4</v>
      </c>
      <c r="O2" s="19" t="s">
        <v>5</v>
      </c>
      <c r="P2" s="18" t="s">
        <v>4</v>
      </c>
      <c r="Q2" s="19" t="s">
        <v>5</v>
      </c>
      <c r="R2" s="18" t="s">
        <v>4</v>
      </c>
      <c r="S2" s="19" t="s">
        <v>5</v>
      </c>
      <c r="T2" s="18" t="s">
        <v>4</v>
      </c>
      <c r="U2" s="19" t="s">
        <v>5</v>
      </c>
      <c r="V2" s="18" t="s">
        <v>4</v>
      </c>
      <c r="W2" s="19" t="s">
        <v>5</v>
      </c>
      <c r="X2" s="18" t="s">
        <v>4</v>
      </c>
      <c r="Y2" s="19" t="s">
        <v>5</v>
      </c>
      <c r="Z2" s="18" t="s">
        <v>4</v>
      </c>
      <c r="AA2" s="20" t="s">
        <v>4</v>
      </c>
    </row>
    <row r="3" spans="1:39">
      <c r="A3" s="66">
        <v>1</v>
      </c>
      <c r="B3" s="67">
        <v>218</v>
      </c>
      <c r="C3" s="68"/>
      <c r="D3" s="69"/>
      <c r="E3" s="70"/>
      <c r="F3" s="67"/>
      <c r="G3" s="68"/>
      <c r="H3" s="69"/>
      <c r="I3" s="70"/>
      <c r="J3" s="67"/>
      <c r="K3" s="68"/>
      <c r="L3" s="69"/>
      <c r="M3" s="70"/>
      <c r="N3" s="67"/>
      <c r="O3" s="68"/>
      <c r="P3" s="69"/>
      <c r="Q3" s="70"/>
      <c r="R3" s="67"/>
      <c r="S3" s="68"/>
      <c r="T3" s="69"/>
      <c r="U3" s="70"/>
      <c r="V3" s="67"/>
      <c r="W3" s="68"/>
      <c r="X3" s="69"/>
      <c r="Y3" s="70"/>
      <c r="Z3" s="71"/>
      <c r="AA3" s="72">
        <v>0</v>
      </c>
    </row>
    <row r="4" spans="1:39">
      <c r="A4" s="8">
        <v>2</v>
      </c>
      <c r="B4" s="3">
        <v>475</v>
      </c>
      <c r="C4" s="4"/>
      <c r="D4" s="5"/>
      <c r="E4" s="6"/>
      <c r="F4" s="3"/>
      <c r="G4" s="4"/>
      <c r="H4" s="5"/>
      <c r="I4" s="6"/>
      <c r="J4" s="3"/>
      <c r="K4" s="4"/>
      <c r="L4" s="5"/>
      <c r="M4" s="6"/>
      <c r="N4" s="3"/>
      <c r="O4" s="4"/>
      <c r="P4" s="5"/>
      <c r="Q4" s="6"/>
      <c r="R4" s="3"/>
      <c r="S4" s="4"/>
      <c r="T4" s="5"/>
      <c r="U4" s="6"/>
      <c r="V4" s="3"/>
      <c r="W4" s="4"/>
      <c r="X4" s="5"/>
      <c r="Y4" s="6"/>
      <c r="Z4" s="7"/>
      <c r="AA4" s="9">
        <v>36</v>
      </c>
    </row>
    <row r="5" spans="1:39">
      <c r="A5" s="8">
        <v>3</v>
      </c>
      <c r="B5" s="3">
        <v>316</v>
      </c>
      <c r="C5" s="4"/>
      <c r="D5" s="5"/>
      <c r="E5" s="6"/>
      <c r="F5" s="3"/>
      <c r="G5" s="4"/>
      <c r="H5" s="5"/>
      <c r="I5" s="6"/>
      <c r="J5" s="3"/>
      <c r="K5" s="4"/>
      <c r="L5" s="5"/>
      <c r="M5" s="6"/>
      <c r="N5" s="3"/>
      <c r="O5" s="4"/>
      <c r="P5" s="5"/>
      <c r="Q5" s="6"/>
      <c r="R5" s="3"/>
      <c r="S5" s="4"/>
      <c r="T5" s="5"/>
      <c r="U5" s="6"/>
      <c r="V5" s="3"/>
      <c r="W5" s="4"/>
      <c r="X5" s="5"/>
      <c r="Y5" s="6"/>
      <c r="Z5" s="7"/>
      <c r="AA5" s="9"/>
    </row>
    <row r="6" spans="1:39">
      <c r="A6" s="8">
        <v>4</v>
      </c>
      <c r="B6" s="3">
        <v>418</v>
      </c>
      <c r="C6" s="4"/>
      <c r="D6" s="5"/>
      <c r="E6" s="6"/>
      <c r="F6" s="3"/>
      <c r="G6" s="4"/>
      <c r="H6" s="5"/>
      <c r="I6" s="6"/>
      <c r="J6" s="3"/>
      <c r="K6" s="4"/>
      <c r="L6" s="5"/>
      <c r="M6" s="6"/>
      <c r="N6" s="3"/>
      <c r="O6" s="4"/>
      <c r="P6" s="5"/>
      <c r="Q6" s="6"/>
      <c r="R6" s="3"/>
      <c r="S6" s="4"/>
      <c r="T6" s="5"/>
      <c r="U6" s="6"/>
      <c r="V6" s="3"/>
      <c r="W6" s="4"/>
      <c r="X6" s="5"/>
      <c r="Y6" s="6"/>
      <c r="Z6" s="7"/>
      <c r="AA6" s="9"/>
    </row>
    <row r="7" spans="1:39">
      <c r="A7" s="8">
        <v>5</v>
      </c>
      <c r="B7" s="3"/>
      <c r="C7" s="4"/>
      <c r="D7" s="5">
        <v>0</v>
      </c>
      <c r="E7" s="6">
        <v>25</v>
      </c>
      <c r="F7" s="3"/>
      <c r="G7" s="4"/>
      <c r="H7" s="5"/>
      <c r="I7" s="6"/>
      <c r="J7" s="3"/>
      <c r="K7" s="4"/>
      <c r="L7" s="5"/>
      <c r="M7" s="6"/>
      <c r="N7" s="3"/>
      <c r="O7" s="4"/>
      <c r="P7" s="5"/>
      <c r="Q7" s="6"/>
      <c r="R7" s="3"/>
      <c r="S7" s="4"/>
      <c r="T7" s="5"/>
      <c r="U7" s="6"/>
      <c r="V7" s="3"/>
      <c r="W7" s="4"/>
      <c r="X7" s="5"/>
      <c r="Y7" s="6"/>
      <c r="Z7" s="7"/>
      <c r="AA7" s="9"/>
      <c r="AM7" s="64"/>
    </row>
    <row r="8" spans="1:39">
      <c r="A8" s="8">
        <v>6</v>
      </c>
      <c r="B8" s="3"/>
      <c r="C8" s="4"/>
      <c r="D8" s="61">
        <v>69</v>
      </c>
      <c r="E8" s="6"/>
      <c r="F8" s="3"/>
      <c r="G8" s="4"/>
      <c r="H8" s="5"/>
      <c r="I8" s="6"/>
      <c r="J8" s="3"/>
      <c r="K8" s="4"/>
      <c r="L8" s="5"/>
      <c r="M8" s="6"/>
      <c r="N8" s="3"/>
      <c r="O8" s="4"/>
      <c r="P8" s="5"/>
      <c r="Q8" s="6"/>
      <c r="R8" s="3"/>
      <c r="S8" s="4"/>
      <c r="T8" s="5"/>
      <c r="U8" s="6"/>
      <c r="V8" s="3"/>
      <c r="W8" s="4"/>
      <c r="X8" s="5"/>
      <c r="Y8" s="6"/>
      <c r="Z8" s="7"/>
      <c r="AA8" s="9">
        <v>0</v>
      </c>
    </row>
    <row r="9" spans="1:39">
      <c r="A9" s="8">
        <v>7</v>
      </c>
      <c r="B9" s="3"/>
      <c r="C9" s="4"/>
      <c r="D9" s="5">
        <v>557</v>
      </c>
      <c r="E9" s="6"/>
      <c r="F9" s="3"/>
      <c r="G9" s="4"/>
      <c r="H9" s="5"/>
      <c r="I9" s="6"/>
      <c r="J9" s="3"/>
      <c r="K9" s="4"/>
      <c r="L9" s="5"/>
      <c r="M9" s="6"/>
      <c r="N9" s="3"/>
      <c r="O9" s="4"/>
      <c r="P9" s="5"/>
      <c r="Q9" s="6"/>
      <c r="R9" s="3"/>
      <c r="S9" s="4"/>
      <c r="T9" s="5"/>
      <c r="U9" s="6"/>
      <c r="V9" s="3"/>
      <c r="W9" s="4"/>
      <c r="X9" s="5"/>
      <c r="Y9" s="6"/>
      <c r="Z9" s="7"/>
      <c r="AA9" s="9">
        <v>38</v>
      </c>
    </row>
    <row r="10" spans="1:39">
      <c r="A10" s="8">
        <v>8</v>
      </c>
      <c r="B10" s="3"/>
      <c r="C10" s="4"/>
      <c r="D10" s="61">
        <v>96</v>
      </c>
      <c r="E10" s="6"/>
      <c r="F10" s="3"/>
      <c r="G10" s="4"/>
      <c r="H10" s="5"/>
      <c r="I10" s="6"/>
      <c r="J10" s="3"/>
      <c r="K10" s="4"/>
      <c r="L10" s="5"/>
      <c r="M10" s="6"/>
      <c r="N10" s="3"/>
      <c r="O10" s="4"/>
      <c r="P10" s="5"/>
      <c r="Q10" s="6"/>
      <c r="R10" s="3"/>
      <c r="S10" s="4"/>
      <c r="T10" s="5"/>
      <c r="U10" s="6"/>
      <c r="V10" s="3"/>
      <c r="W10" s="4"/>
      <c r="X10" s="5"/>
      <c r="Y10" s="6"/>
      <c r="Z10" s="7"/>
      <c r="AA10" s="9"/>
    </row>
    <row r="11" spans="1:39">
      <c r="A11" s="8">
        <v>9</v>
      </c>
      <c r="B11" s="3"/>
      <c r="C11" s="4"/>
      <c r="D11" s="5"/>
      <c r="E11" s="6"/>
      <c r="F11" s="3">
        <v>0</v>
      </c>
      <c r="G11" s="4">
        <v>25</v>
      </c>
      <c r="H11" s="5"/>
      <c r="I11" s="6"/>
      <c r="J11" s="3"/>
      <c r="K11" s="4"/>
      <c r="L11" s="5"/>
      <c r="M11" s="6"/>
      <c r="N11" s="3"/>
      <c r="O11" s="4"/>
      <c r="P11" s="5"/>
      <c r="Q11" s="6"/>
      <c r="R11" s="3"/>
      <c r="S11" s="4"/>
      <c r="T11" s="5"/>
      <c r="U11" s="6"/>
      <c r="V11" s="3"/>
      <c r="W11" s="4"/>
      <c r="X11" s="5"/>
      <c r="Y11" s="6"/>
      <c r="Z11" s="7"/>
      <c r="AA11" s="9">
        <v>0</v>
      </c>
    </row>
    <row r="12" spans="1:39">
      <c r="A12" s="8">
        <v>10</v>
      </c>
      <c r="B12" s="3"/>
      <c r="C12" s="4"/>
      <c r="D12" s="5"/>
      <c r="E12" s="6"/>
      <c r="F12" s="3">
        <v>0</v>
      </c>
      <c r="G12" s="4">
        <v>25</v>
      </c>
      <c r="H12" s="5"/>
      <c r="I12" s="6"/>
      <c r="J12" s="3"/>
      <c r="K12" s="4"/>
      <c r="L12" s="5"/>
      <c r="M12" s="6"/>
      <c r="N12" s="3"/>
      <c r="O12" s="4"/>
      <c r="P12" s="5"/>
      <c r="Q12" s="6"/>
      <c r="R12" s="3"/>
      <c r="S12" s="4"/>
      <c r="T12" s="5"/>
      <c r="U12" s="6"/>
      <c r="V12" s="3"/>
      <c r="W12" s="4"/>
      <c r="X12" s="5"/>
      <c r="Y12" s="6"/>
      <c r="Z12" s="7"/>
      <c r="AA12" s="9">
        <v>41</v>
      </c>
      <c r="AJ12" s="63"/>
    </row>
    <row r="13" spans="1:39">
      <c r="A13" s="8">
        <v>11</v>
      </c>
      <c r="B13" s="3"/>
      <c r="C13" s="4"/>
      <c r="D13" s="5"/>
      <c r="E13" s="6"/>
      <c r="F13" s="3">
        <v>232</v>
      </c>
      <c r="G13" s="4"/>
      <c r="H13" s="5"/>
      <c r="I13" s="6"/>
      <c r="J13" s="3"/>
      <c r="K13" s="4"/>
      <c r="L13" s="5"/>
      <c r="M13" s="6"/>
      <c r="N13" s="3"/>
      <c r="O13" s="4"/>
      <c r="P13" s="5"/>
      <c r="Q13" s="6"/>
      <c r="R13" s="3"/>
      <c r="S13" s="4"/>
      <c r="T13" s="5"/>
      <c r="U13" s="6"/>
      <c r="V13" s="3"/>
      <c r="W13" s="4"/>
      <c r="X13" s="5"/>
      <c r="Y13" s="6"/>
      <c r="Z13" s="7"/>
      <c r="AA13" s="9"/>
    </row>
    <row r="14" spans="1:39">
      <c r="A14" s="8">
        <v>12</v>
      </c>
      <c r="B14" s="3"/>
      <c r="C14" s="4"/>
      <c r="D14" s="5"/>
      <c r="E14" s="6"/>
      <c r="F14" s="3">
        <v>138</v>
      </c>
      <c r="G14" s="4"/>
      <c r="H14" s="5"/>
      <c r="I14" s="6"/>
      <c r="J14" s="3"/>
      <c r="K14" s="4"/>
      <c r="L14" s="5"/>
      <c r="M14" s="6"/>
      <c r="N14" s="3"/>
      <c r="O14" s="4"/>
      <c r="P14" s="5"/>
      <c r="Q14" s="6"/>
      <c r="R14" s="3"/>
      <c r="S14" s="4"/>
      <c r="T14" s="5"/>
      <c r="U14" s="6"/>
      <c r="V14" s="3"/>
      <c r="W14" s="4"/>
      <c r="X14" s="5"/>
      <c r="Y14" s="6"/>
      <c r="Z14" s="7"/>
      <c r="AA14" s="9"/>
    </row>
    <row r="15" spans="1:39">
      <c r="A15" s="8">
        <v>13</v>
      </c>
      <c r="B15" s="3"/>
      <c r="C15" s="4"/>
      <c r="D15" s="5"/>
      <c r="E15" s="6"/>
      <c r="F15" s="3">
        <v>281</v>
      </c>
      <c r="G15" s="4"/>
      <c r="H15" s="5"/>
      <c r="I15" s="6"/>
      <c r="J15" s="3"/>
      <c r="K15" s="4"/>
      <c r="L15" s="5"/>
      <c r="M15" s="6"/>
      <c r="N15" s="3"/>
      <c r="O15" s="4"/>
      <c r="P15" s="5"/>
      <c r="Q15" s="6"/>
      <c r="R15" s="3"/>
      <c r="S15" s="4"/>
      <c r="T15" s="5"/>
      <c r="U15" s="6"/>
      <c r="V15" s="3"/>
      <c r="W15" s="4"/>
      <c r="X15" s="5"/>
      <c r="Y15" s="6"/>
      <c r="Z15" s="7"/>
      <c r="AA15" s="9"/>
    </row>
    <row r="16" spans="1:39">
      <c r="A16" s="8">
        <v>14</v>
      </c>
      <c r="B16" s="3"/>
      <c r="C16" s="4"/>
      <c r="D16" s="5"/>
      <c r="E16" s="6"/>
      <c r="F16" s="3"/>
      <c r="G16" s="4"/>
      <c r="H16" s="5">
        <v>0</v>
      </c>
      <c r="I16" s="6">
        <v>25</v>
      </c>
      <c r="J16" s="3"/>
      <c r="K16" s="4"/>
      <c r="L16" s="5"/>
      <c r="M16" s="6"/>
      <c r="N16" s="3"/>
      <c r="O16" s="4"/>
      <c r="P16" s="5"/>
      <c r="Q16" s="6"/>
      <c r="R16" s="3"/>
      <c r="S16" s="4"/>
      <c r="T16" s="5"/>
      <c r="U16" s="6"/>
      <c r="V16" s="3"/>
      <c r="W16" s="4"/>
      <c r="X16" s="5"/>
      <c r="Y16" s="6"/>
      <c r="Z16" s="7"/>
      <c r="AA16" s="9"/>
    </row>
    <row r="17" spans="1:29">
      <c r="A17" s="8">
        <v>15</v>
      </c>
      <c r="B17" s="3"/>
      <c r="C17" s="4"/>
      <c r="D17" s="5"/>
      <c r="E17" s="6"/>
      <c r="F17" s="3"/>
      <c r="G17" s="4"/>
      <c r="H17" s="61">
        <v>1491</v>
      </c>
      <c r="I17" s="6"/>
      <c r="J17" s="3"/>
      <c r="K17" s="4"/>
      <c r="L17" s="5"/>
      <c r="M17" s="6"/>
      <c r="N17" s="3"/>
      <c r="O17" s="4"/>
      <c r="P17" s="5"/>
      <c r="Q17" s="6"/>
      <c r="R17" s="3"/>
      <c r="S17" s="4"/>
      <c r="T17" s="5"/>
      <c r="U17" s="6"/>
      <c r="V17" s="3"/>
      <c r="W17" s="4"/>
      <c r="X17" s="5"/>
      <c r="Y17" s="6"/>
      <c r="Z17" s="7"/>
      <c r="AA17" s="9">
        <v>39</v>
      </c>
    </row>
    <row r="18" spans="1:29">
      <c r="A18" s="8">
        <v>16</v>
      </c>
      <c r="B18" s="3"/>
      <c r="C18" s="4"/>
      <c r="D18" s="5"/>
      <c r="E18" s="6"/>
      <c r="F18" s="3"/>
      <c r="G18" s="4"/>
      <c r="H18" s="61">
        <v>1110</v>
      </c>
      <c r="I18" s="6"/>
      <c r="J18" s="3"/>
      <c r="K18" s="4"/>
      <c r="L18" s="5"/>
      <c r="M18" s="6"/>
      <c r="N18" s="3"/>
      <c r="O18" s="4"/>
      <c r="P18" s="5"/>
      <c r="Q18" s="6"/>
      <c r="R18" s="3"/>
      <c r="S18" s="4"/>
      <c r="T18" s="5"/>
      <c r="U18" s="6"/>
      <c r="V18" s="3"/>
      <c r="W18" s="4"/>
      <c r="X18" s="5"/>
      <c r="Y18" s="6"/>
      <c r="Z18" s="7"/>
      <c r="AA18" s="9"/>
    </row>
    <row r="19" spans="1:29">
      <c r="A19" s="8">
        <v>17</v>
      </c>
      <c r="B19" s="3"/>
      <c r="C19" s="4"/>
      <c r="D19" s="5"/>
      <c r="E19" s="6"/>
      <c r="F19" s="3"/>
      <c r="G19" s="4"/>
      <c r="H19" s="5">
        <v>907</v>
      </c>
      <c r="I19" s="6"/>
      <c r="J19" s="3"/>
      <c r="K19" s="4"/>
      <c r="L19" s="5"/>
      <c r="M19" s="6"/>
      <c r="N19" s="3"/>
      <c r="O19" s="4"/>
      <c r="P19" s="5"/>
      <c r="Q19" s="6"/>
      <c r="R19" s="3"/>
      <c r="S19" s="4"/>
      <c r="T19" s="5"/>
      <c r="U19" s="6"/>
      <c r="V19" s="3"/>
      <c r="W19" s="4"/>
      <c r="X19" s="5"/>
      <c r="Y19" s="6"/>
      <c r="Z19" s="7"/>
      <c r="AA19" s="9"/>
      <c r="AC19" s="45"/>
    </row>
    <row r="20" spans="1:29">
      <c r="A20" s="8">
        <v>18</v>
      </c>
      <c r="B20" s="3"/>
      <c r="C20" s="4"/>
      <c r="D20" s="5"/>
      <c r="E20" s="6"/>
      <c r="F20" s="3"/>
      <c r="G20" s="4"/>
      <c r="H20" s="5"/>
      <c r="I20" s="6"/>
      <c r="J20" s="3">
        <v>555</v>
      </c>
      <c r="K20" s="4"/>
      <c r="L20" s="5"/>
      <c r="M20" s="6"/>
      <c r="N20" s="3"/>
      <c r="O20" s="4"/>
      <c r="P20" s="5"/>
      <c r="Q20" s="6"/>
      <c r="R20" s="3"/>
      <c r="S20" s="4"/>
      <c r="T20" s="5"/>
      <c r="U20" s="6"/>
      <c r="V20" s="3"/>
      <c r="W20" s="4"/>
      <c r="X20" s="5"/>
      <c r="Y20" s="6"/>
      <c r="Z20" s="7"/>
      <c r="AA20" s="9">
        <v>0</v>
      </c>
    </row>
    <row r="21" spans="1:29">
      <c r="A21" s="8">
        <v>19</v>
      </c>
      <c r="B21" s="3"/>
      <c r="C21" s="4"/>
      <c r="D21" s="5"/>
      <c r="E21" s="6"/>
      <c r="F21" s="3"/>
      <c r="G21" s="4"/>
      <c r="H21" s="5"/>
      <c r="I21" s="6"/>
      <c r="J21" s="3">
        <v>149</v>
      </c>
      <c r="K21" s="4"/>
      <c r="L21" s="5"/>
      <c r="M21" s="6"/>
      <c r="N21" s="3"/>
      <c r="O21" s="4"/>
      <c r="P21" s="5"/>
      <c r="Q21" s="6"/>
      <c r="R21" s="3"/>
      <c r="S21" s="4"/>
      <c r="T21" s="5"/>
      <c r="U21" s="6"/>
      <c r="V21" s="3"/>
      <c r="W21" s="4"/>
      <c r="X21" s="5"/>
      <c r="Y21" s="6"/>
      <c r="Z21" s="7"/>
      <c r="AA21" s="9">
        <v>36</v>
      </c>
    </row>
    <row r="22" spans="1:29">
      <c r="A22" s="8">
        <v>20</v>
      </c>
      <c r="B22" s="3"/>
      <c r="C22" s="4"/>
      <c r="D22" s="5"/>
      <c r="E22" s="6"/>
      <c r="F22" s="3"/>
      <c r="G22" s="4"/>
      <c r="H22" s="5"/>
      <c r="I22" s="6"/>
      <c r="J22" s="3">
        <v>0</v>
      </c>
      <c r="K22" s="4">
        <v>25</v>
      </c>
      <c r="L22" s="5"/>
      <c r="M22" s="6"/>
      <c r="N22" s="3"/>
      <c r="O22" s="4"/>
      <c r="P22" s="5"/>
      <c r="Q22" s="6"/>
      <c r="R22" s="3"/>
      <c r="S22" s="4"/>
      <c r="T22" s="5"/>
      <c r="U22" s="6"/>
      <c r="V22" s="3"/>
      <c r="W22" s="4"/>
      <c r="X22" s="5"/>
      <c r="Y22" s="6"/>
      <c r="Z22" s="7"/>
      <c r="AA22" s="9"/>
    </row>
    <row r="23" spans="1:29">
      <c r="A23" s="8">
        <v>21</v>
      </c>
      <c r="B23" s="3">
        <v>41</v>
      </c>
      <c r="C23" s="4"/>
      <c r="D23" s="5"/>
      <c r="E23" s="6"/>
      <c r="F23" s="3"/>
      <c r="G23" s="4"/>
      <c r="H23" s="5"/>
      <c r="I23" s="6"/>
      <c r="J23" s="3">
        <v>691</v>
      </c>
      <c r="K23" s="4"/>
      <c r="L23" s="5"/>
      <c r="M23" s="6"/>
      <c r="N23" s="3"/>
      <c r="O23" s="4"/>
      <c r="P23" s="5"/>
      <c r="Q23" s="6"/>
      <c r="R23" s="3"/>
      <c r="S23" s="4"/>
      <c r="T23" s="5"/>
      <c r="U23" s="6"/>
      <c r="V23" s="3"/>
      <c r="W23" s="4"/>
      <c r="X23" s="5"/>
      <c r="Y23" s="6"/>
      <c r="Z23" s="7"/>
      <c r="AA23" s="9">
        <v>0</v>
      </c>
    </row>
    <row r="24" spans="1:29" ht="12" customHeight="1">
      <c r="A24" s="8">
        <v>22</v>
      </c>
      <c r="B24" s="3"/>
      <c r="C24" s="4"/>
      <c r="D24" s="5"/>
      <c r="E24" s="6"/>
      <c r="F24" s="3"/>
      <c r="G24" s="4"/>
      <c r="H24" s="5"/>
      <c r="I24" s="6"/>
      <c r="J24" s="3">
        <v>231</v>
      </c>
      <c r="K24" s="4"/>
      <c r="L24" s="5"/>
      <c r="M24" s="6"/>
      <c r="N24" s="3">
        <v>45</v>
      </c>
      <c r="O24" s="4"/>
      <c r="P24" s="5"/>
      <c r="Q24" s="6"/>
      <c r="R24" s="3"/>
      <c r="S24" s="4"/>
      <c r="T24" s="5"/>
      <c r="U24" s="6"/>
      <c r="V24" s="3"/>
      <c r="W24" s="4"/>
      <c r="X24" s="5"/>
      <c r="Y24" s="6"/>
      <c r="Z24" s="7">
        <v>45</v>
      </c>
      <c r="AA24" s="9">
        <v>0</v>
      </c>
    </row>
    <row r="25" spans="1:29">
      <c r="A25" s="8">
        <v>23</v>
      </c>
      <c r="B25" s="3"/>
      <c r="C25" s="4"/>
      <c r="D25" s="5"/>
      <c r="E25" s="6"/>
      <c r="F25" s="3"/>
      <c r="G25" s="4"/>
      <c r="H25" s="5"/>
      <c r="I25" s="6"/>
      <c r="J25" s="3"/>
      <c r="K25" s="4"/>
      <c r="L25" s="5">
        <v>103</v>
      </c>
      <c r="M25" s="6"/>
      <c r="N25" s="3"/>
      <c r="O25" s="4"/>
      <c r="P25" s="5"/>
      <c r="Q25" s="6"/>
      <c r="R25" s="3"/>
      <c r="S25" s="4"/>
      <c r="T25" s="5"/>
      <c r="U25" s="6"/>
      <c r="V25" s="3"/>
      <c r="W25" s="4"/>
      <c r="X25" s="5"/>
      <c r="Y25" s="6"/>
      <c r="Z25" s="7"/>
      <c r="AA25" s="9"/>
    </row>
    <row r="26" spans="1:29">
      <c r="A26" s="8">
        <v>24</v>
      </c>
      <c r="B26" s="3"/>
      <c r="C26" s="4"/>
      <c r="D26" s="5"/>
      <c r="E26" s="6"/>
      <c r="F26" s="3"/>
      <c r="G26" s="4"/>
      <c r="H26" s="5"/>
      <c r="I26" s="6"/>
      <c r="J26" s="3"/>
      <c r="K26" s="4"/>
      <c r="L26" s="5">
        <v>105</v>
      </c>
      <c r="M26" s="6"/>
      <c r="N26" s="3"/>
      <c r="O26" s="4"/>
      <c r="P26" s="5"/>
      <c r="Q26" s="6"/>
      <c r="R26" s="3"/>
      <c r="S26" s="4"/>
      <c r="T26" s="5"/>
      <c r="U26" s="6"/>
      <c r="V26" s="3"/>
      <c r="W26" s="4"/>
      <c r="X26" s="5"/>
      <c r="Y26" s="6"/>
      <c r="Z26" s="7"/>
      <c r="AA26" s="9"/>
    </row>
    <row r="27" spans="1:29">
      <c r="A27" s="8">
        <v>25</v>
      </c>
      <c r="B27" s="3"/>
      <c r="C27" s="4"/>
      <c r="D27" s="5"/>
      <c r="E27" s="6"/>
      <c r="F27" s="3"/>
      <c r="G27" s="4"/>
      <c r="H27" s="5"/>
      <c r="I27" s="6"/>
      <c r="J27" s="3"/>
      <c r="K27" s="4"/>
      <c r="L27" s="5">
        <v>239</v>
      </c>
      <c r="M27" s="6"/>
      <c r="N27" s="3"/>
      <c r="O27" s="4"/>
      <c r="P27" s="5"/>
      <c r="Q27" s="6"/>
      <c r="R27" s="3"/>
      <c r="S27" s="4"/>
      <c r="T27" s="5"/>
      <c r="U27" s="6"/>
      <c r="V27" s="3"/>
      <c r="W27" s="4"/>
      <c r="X27" s="5"/>
      <c r="Y27" s="6"/>
      <c r="Z27" s="7">
        <v>150</v>
      </c>
      <c r="AA27" s="9"/>
    </row>
    <row r="28" spans="1:29" ht="13.5" thickBot="1">
      <c r="A28" s="73">
        <v>26</v>
      </c>
      <c r="B28" s="10"/>
      <c r="C28" s="11"/>
      <c r="D28" s="12"/>
      <c r="E28" s="13"/>
      <c r="F28" s="10"/>
      <c r="G28" s="11"/>
      <c r="H28" s="12"/>
      <c r="I28" s="13"/>
      <c r="J28" s="10"/>
      <c r="K28" s="11"/>
      <c r="L28" s="12">
        <v>734</v>
      </c>
      <c r="M28" s="13"/>
      <c r="N28" s="10"/>
      <c r="O28" s="11"/>
      <c r="P28" s="12"/>
      <c r="Q28" s="13"/>
      <c r="R28" s="10"/>
      <c r="S28" s="11"/>
      <c r="T28" s="12"/>
      <c r="U28" s="13"/>
      <c r="V28" s="10"/>
      <c r="W28" s="11"/>
      <c r="X28" s="12"/>
      <c r="Y28" s="13"/>
      <c r="Z28" s="74"/>
      <c r="AA28" s="15">
        <v>45</v>
      </c>
    </row>
    <row r="29" spans="1:29" ht="105" customHeight="1">
      <c r="A29" s="84" t="s">
        <v>0</v>
      </c>
      <c r="B29" s="87" t="str">
        <f>+B1</f>
        <v>Kim Vagn (4)</v>
      </c>
      <c r="C29" s="88"/>
      <c r="D29" s="89" t="str">
        <f>+D1</f>
        <v>Bajads (4)</v>
      </c>
      <c r="E29" s="90"/>
      <c r="F29" s="87" t="str">
        <f>+F1</f>
        <v>Ejnar (5)</v>
      </c>
      <c r="G29" s="88"/>
      <c r="H29" s="89" t="str">
        <f>+H1</f>
        <v>Damborg (4)</v>
      </c>
      <c r="I29" s="90"/>
      <c r="J29" s="87" t="str">
        <f>+J1</f>
        <v>Poker (5)</v>
      </c>
      <c r="K29" s="88"/>
      <c r="L29" s="89" t="str">
        <f>+L1</f>
        <v>Karl Oskar (4)</v>
      </c>
      <c r="M29" s="90"/>
      <c r="N29" s="87" t="str">
        <f>+N1</f>
        <v>Formanden (4)</v>
      </c>
      <c r="O29" s="88"/>
      <c r="P29" s="89" t="str">
        <f>+P1</f>
        <v>Berg (5)</v>
      </c>
      <c r="Q29" s="90"/>
      <c r="R29" s="87" t="str">
        <f>+R1</f>
        <v>Benny (4)</v>
      </c>
      <c r="S29" s="88"/>
      <c r="T29" s="89" t="str">
        <f>+T1</f>
        <v>Kromanden (4)</v>
      </c>
      <c r="U29" s="90"/>
      <c r="V29" s="87" t="str">
        <f>+V1</f>
        <v>Rytter (5)</v>
      </c>
      <c r="W29" s="88"/>
      <c r="X29" s="89" t="str">
        <f>+X1</f>
        <v>Carlo (4)</v>
      </c>
      <c r="Y29" s="90"/>
      <c r="Z29" s="16" t="s">
        <v>2</v>
      </c>
      <c r="AA29" s="17" t="s">
        <v>3</v>
      </c>
    </row>
    <row r="30" spans="1:29" ht="38.25" customHeight="1" thickBot="1">
      <c r="A30" s="85"/>
      <c r="B30" s="18" t="s">
        <v>4</v>
      </c>
      <c r="C30" s="19" t="s">
        <v>5</v>
      </c>
      <c r="D30" s="18" t="s">
        <v>4</v>
      </c>
      <c r="E30" s="19" t="s">
        <v>5</v>
      </c>
      <c r="F30" s="18" t="s">
        <v>4</v>
      </c>
      <c r="G30" s="19" t="s">
        <v>5</v>
      </c>
      <c r="H30" s="18" t="s">
        <v>4</v>
      </c>
      <c r="I30" s="19" t="s">
        <v>5</v>
      </c>
      <c r="J30" s="18" t="s">
        <v>4</v>
      </c>
      <c r="K30" s="19" t="s">
        <v>5</v>
      </c>
      <c r="L30" s="18" t="s">
        <v>4</v>
      </c>
      <c r="M30" s="19" t="s">
        <v>5</v>
      </c>
      <c r="N30" s="18" t="s">
        <v>4</v>
      </c>
      <c r="O30" s="19" t="s">
        <v>5</v>
      </c>
      <c r="P30" s="18" t="s">
        <v>4</v>
      </c>
      <c r="Q30" s="19" t="s">
        <v>5</v>
      </c>
      <c r="R30" s="18" t="s">
        <v>4</v>
      </c>
      <c r="S30" s="19" t="s">
        <v>5</v>
      </c>
      <c r="T30" s="18" t="s">
        <v>4</v>
      </c>
      <c r="U30" s="19" t="s">
        <v>5</v>
      </c>
      <c r="V30" s="18" t="s">
        <v>4</v>
      </c>
      <c r="W30" s="19" t="s">
        <v>5</v>
      </c>
      <c r="X30" s="18" t="s">
        <v>4</v>
      </c>
      <c r="Y30" s="19" t="s">
        <v>5</v>
      </c>
      <c r="Z30" s="18" t="s">
        <v>4</v>
      </c>
      <c r="AA30" s="20" t="s">
        <v>4</v>
      </c>
    </row>
    <row r="31" spans="1:29">
      <c r="A31" s="37">
        <v>27</v>
      </c>
      <c r="B31" s="3"/>
      <c r="C31" s="4"/>
      <c r="D31" s="5"/>
      <c r="E31" s="6"/>
      <c r="F31" s="3"/>
      <c r="G31" s="4"/>
      <c r="H31" s="5"/>
      <c r="I31" s="6"/>
      <c r="J31" s="3"/>
      <c r="K31" s="4"/>
      <c r="L31" s="5"/>
      <c r="M31" s="6"/>
      <c r="N31" s="65">
        <v>302</v>
      </c>
      <c r="O31" s="4"/>
      <c r="P31" s="5"/>
      <c r="Q31" s="6"/>
      <c r="R31" s="3"/>
      <c r="S31" s="4"/>
      <c r="T31" s="5"/>
      <c r="U31" s="6"/>
      <c r="V31" s="3"/>
      <c r="W31" s="4"/>
      <c r="X31" s="5"/>
      <c r="Y31" s="6"/>
      <c r="Z31" s="7"/>
      <c r="AA31" s="9">
        <v>76</v>
      </c>
    </row>
    <row r="32" spans="1:29">
      <c r="A32" s="8">
        <v>28</v>
      </c>
      <c r="B32" s="3"/>
      <c r="C32" s="4"/>
      <c r="D32" s="5"/>
      <c r="E32" s="6"/>
      <c r="F32" s="3"/>
      <c r="G32" s="4"/>
      <c r="H32" s="5"/>
      <c r="I32" s="6"/>
      <c r="J32" s="3"/>
      <c r="K32" s="4"/>
      <c r="L32" s="5"/>
      <c r="M32" s="6"/>
      <c r="N32" s="3">
        <v>60</v>
      </c>
      <c r="O32" s="4"/>
      <c r="P32" s="5"/>
      <c r="Q32" s="6"/>
      <c r="R32" s="3"/>
      <c r="S32" s="4"/>
      <c r="T32" s="5"/>
      <c r="U32" s="6"/>
      <c r="V32" s="3"/>
      <c r="W32" s="4"/>
      <c r="X32" s="5"/>
      <c r="Y32" s="6"/>
      <c r="Z32" s="7"/>
      <c r="AA32" s="9"/>
    </row>
    <row r="33" spans="1:27">
      <c r="A33" s="37">
        <v>29</v>
      </c>
      <c r="B33" s="3"/>
      <c r="C33" s="4"/>
      <c r="D33" s="5"/>
      <c r="E33" s="6"/>
      <c r="F33" s="3"/>
      <c r="G33" s="4"/>
      <c r="H33" s="5"/>
      <c r="I33" s="6"/>
      <c r="J33" s="3"/>
      <c r="K33" s="4"/>
      <c r="L33" s="5"/>
      <c r="M33" s="6"/>
      <c r="N33" s="3">
        <v>138</v>
      </c>
      <c r="O33" s="4"/>
      <c r="P33" s="5"/>
      <c r="Q33" s="6"/>
      <c r="R33" s="3"/>
      <c r="S33" s="4"/>
      <c r="T33" s="5"/>
      <c r="U33" s="6"/>
      <c r="V33" s="3"/>
      <c r="W33" s="4"/>
      <c r="X33" s="5"/>
      <c r="Y33" s="6"/>
      <c r="Z33" s="7"/>
      <c r="AA33" s="9">
        <v>0</v>
      </c>
    </row>
    <row r="34" spans="1:27">
      <c r="A34" s="8">
        <v>30</v>
      </c>
      <c r="B34" s="3"/>
      <c r="C34" s="4"/>
      <c r="D34" s="5"/>
      <c r="E34" s="6"/>
      <c r="F34" s="3"/>
      <c r="G34" s="4"/>
      <c r="H34" s="5"/>
      <c r="I34" s="6"/>
      <c r="J34" s="3">
        <v>39</v>
      </c>
      <c r="K34" s="4"/>
      <c r="L34" s="5"/>
      <c r="M34" s="6"/>
      <c r="N34" s="3">
        <v>254</v>
      </c>
      <c r="O34" s="4"/>
      <c r="P34" s="5"/>
      <c r="Q34" s="6"/>
      <c r="R34" s="3"/>
      <c r="S34" s="4"/>
      <c r="T34" s="5"/>
      <c r="U34" s="6"/>
      <c r="V34" s="3"/>
      <c r="W34" s="4"/>
      <c r="X34" s="5"/>
      <c r="Y34" s="6"/>
      <c r="Z34" s="7">
        <v>28</v>
      </c>
      <c r="AA34" s="9">
        <v>0</v>
      </c>
    </row>
    <row r="35" spans="1:27">
      <c r="A35" s="37">
        <v>31</v>
      </c>
      <c r="B35" s="3"/>
      <c r="C35" s="4"/>
      <c r="D35" s="5"/>
      <c r="E35" s="6"/>
      <c r="F35" s="3">
        <v>40</v>
      </c>
      <c r="G35" s="4"/>
      <c r="H35" s="5"/>
      <c r="I35" s="6"/>
      <c r="J35" s="3"/>
      <c r="K35" s="4"/>
      <c r="L35" s="5"/>
      <c r="M35" s="6"/>
      <c r="N35" s="3"/>
      <c r="O35" s="4"/>
      <c r="P35" s="5">
        <v>163</v>
      </c>
      <c r="Q35" s="6"/>
      <c r="R35" s="3"/>
      <c r="S35" s="4"/>
      <c r="T35" s="5"/>
      <c r="U35" s="6"/>
      <c r="V35" s="3"/>
      <c r="W35" s="4"/>
      <c r="X35" s="5"/>
      <c r="Y35" s="6"/>
      <c r="Z35" s="7"/>
      <c r="AA35" s="9"/>
    </row>
    <row r="36" spans="1:27">
      <c r="A36" s="8">
        <v>32</v>
      </c>
      <c r="B36" s="3"/>
      <c r="C36" s="4"/>
      <c r="D36" s="5"/>
      <c r="E36" s="6"/>
      <c r="F36" s="3"/>
      <c r="G36" s="4"/>
      <c r="H36" s="5"/>
      <c r="I36" s="6"/>
      <c r="J36" s="3"/>
      <c r="K36" s="4"/>
      <c r="L36" s="5"/>
      <c r="M36" s="6"/>
      <c r="N36" s="3"/>
      <c r="O36" s="4"/>
      <c r="P36" s="5">
        <v>391</v>
      </c>
      <c r="Q36" s="6"/>
      <c r="R36" s="3"/>
      <c r="S36" s="4"/>
      <c r="T36" s="5"/>
      <c r="U36" s="6"/>
      <c r="V36" s="3"/>
      <c r="W36" s="4"/>
      <c r="X36" s="5"/>
      <c r="Y36" s="6"/>
      <c r="Z36" s="7"/>
      <c r="AA36" s="9"/>
    </row>
    <row r="37" spans="1:27">
      <c r="A37" s="37">
        <v>33</v>
      </c>
      <c r="B37" s="3"/>
      <c r="C37" s="4"/>
      <c r="D37" s="5"/>
      <c r="E37" s="6"/>
      <c r="F37" s="3">
        <v>39</v>
      </c>
      <c r="G37" s="4"/>
      <c r="H37" s="5"/>
      <c r="I37" s="6"/>
      <c r="J37" s="3"/>
      <c r="K37" s="4"/>
      <c r="L37" s="5"/>
      <c r="M37" s="6"/>
      <c r="N37" s="3">
        <v>39</v>
      </c>
      <c r="O37" s="4"/>
      <c r="P37" s="5">
        <v>667</v>
      </c>
      <c r="Q37" s="6"/>
      <c r="R37" s="3"/>
      <c r="S37" s="4"/>
      <c r="T37" s="5"/>
      <c r="U37" s="6"/>
      <c r="V37" s="3"/>
      <c r="W37" s="4"/>
      <c r="X37" s="46"/>
      <c r="Y37" s="6"/>
      <c r="Z37" s="7"/>
      <c r="AA37" s="9"/>
    </row>
    <row r="38" spans="1:27">
      <c r="A38" s="8">
        <v>34</v>
      </c>
      <c r="B38" s="3"/>
      <c r="C38" s="4"/>
      <c r="D38" s="5"/>
      <c r="E38" s="6"/>
      <c r="F38" s="3"/>
      <c r="G38" s="4"/>
      <c r="H38" s="5"/>
      <c r="I38" s="6"/>
      <c r="J38" s="3"/>
      <c r="K38" s="4"/>
      <c r="L38" s="5"/>
      <c r="M38" s="6"/>
      <c r="N38" s="3"/>
      <c r="O38" s="4"/>
      <c r="P38" s="5">
        <v>426</v>
      </c>
      <c r="Q38" s="6"/>
      <c r="R38" s="3"/>
      <c r="S38" s="4"/>
      <c r="T38" s="5"/>
      <c r="U38" s="6"/>
      <c r="V38" s="3"/>
      <c r="W38" s="4"/>
      <c r="X38" s="5"/>
      <c r="Y38" s="6"/>
      <c r="Z38" s="7"/>
      <c r="AA38" s="9">
        <v>72</v>
      </c>
    </row>
    <row r="39" spans="1:27">
      <c r="A39" s="37">
        <v>35</v>
      </c>
      <c r="B39" s="3"/>
      <c r="C39" s="4"/>
      <c r="D39" s="5"/>
      <c r="E39" s="6"/>
      <c r="F39" s="3"/>
      <c r="G39" s="4"/>
      <c r="H39" s="5"/>
      <c r="I39" s="6"/>
      <c r="J39" s="3"/>
      <c r="K39" s="4"/>
      <c r="L39" s="5"/>
      <c r="M39" s="6"/>
      <c r="N39" s="3"/>
      <c r="O39" s="4"/>
      <c r="P39" s="5">
        <v>471</v>
      </c>
      <c r="Q39" s="6"/>
      <c r="R39" s="3"/>
      <c r="S39" s="4"/>
      <c r="T39" s="5"/>
      <c r="U39" s="6"/>
      <c r="V39" s="3"/>
      <c r="W39" s="4"/>
      <c r="X39" s="5"/>
      <c r="Y39" s="6"/>
      <c r="Z39" s="7"/>
      <c r="AA39" s="9"/>
    </row>
    <row r="40" spans="1:27">
      <c r="A40" s="8">
        <v>36</v>
      </c>
      <c r="B40" s="3"/>
      <c r="C40" s="4"/>
      <c r="D40" s="5"/>
      <c r="E40" s="6"/>
      <c r="F40" s="3"/>
      <c r="G40" s="4"/>
      <c r="H40" s="5"/>
      <c r="I40" s="6"/>
      <c r="J40" s="3"/>
      <c r="K40" s="4"/>
      <c r="L40" s="5"/>
      <c r="M40" s="6"/>
      <c r="N40" s="3"/>
      <c r="O40" s="4"/>
      <c r="P40" s="5"/>
      <c r="Q40" s="6"/>
      <c r="R40" s="3">
        <v>0</v>
      </c>
      <c r="S40" s="4">
        <v>25</v>
      </c>
      <c r="T40" s="5"/>
      <c r="U40" s="6"/>
      <c r="V40" s="3"/>
      <c r="W40" s="4"/>
      <c r="X40" s="5"/>
      <c r="Y40" s="6"/>
      <c r="Z40" s="7"/>
      <c r="AA40" s="9">
        <v>0</v>
      </c>
    </row>
    <row r="41" spans="1:27">
      <c r="A41" s="37">
        <v>37</v>
      </c>
      <c r="B41" s="3"/>
      <c r="C41" s="4"/>
      <c r="D41" s="5"/>
      <c r="E41" s="6"/>
      <c r="F41" s="3"/>
      <c r="G41" s="4"/>
      <c r="H41" s="5"/>
      <c r="I41" s="6"/>
      <c r="J41" s="3"/>
      <c r="K41" s="4"/>
      <c r="L41" s="5"/>
      <c r="M41" s="6"/>
      <c r="N41" s="3"/>
      <c r="O41" s="4"/>
      <c r="P41" s="5"/>
      <c r="Q41" s="6"/>
      <c r="R41" s="3">
        <v>1703</v>
      </c>
      <c r="S41" s="4"/>
      <c r="T41" s="5"/>
      <c r="U41" s="6"/>
      <c r="V41" s="3"/>
      <c r="W41" s="4"/>
      <c r="X41" s="5"/>
      <c r="Y41" s="6"/>
      <c r="Z41" s="7"/>
      <c r="AA41" s="9"/>
    </row>
    <row r="42" spans="1:27">
      <c r="A42" s="8">
        <v>38</v>
      </c>
      <c r="B42" s="3"/>
      <c r="C42" s="4"/>
      <c r="D42" s="5"/>
      <c r="E42" s="6"/>
      <c r="F42" s="3"/>
      <c r="G42" s="4"/>
      <c r="H42" s="5"/>
      <c r="I42" s="6"/>
      <c r="J42" s="3"/>
      <c r="K42" s="4"/>
      <c r="L42" s="5"/>
      <c r="M42" s="6"/>
      <c r="N42" s="3"/>
      <c r="O42" s="4"/>
      <c r="P42" s="5"/>
      <c r="Q42" s="6"/>
      <c r="R42" s="3">
        <v>296</v>
      </c>
      <c r="S42" s="4"/>
      <c r="T42" s="5"/>
      <c r="U42" s="6"/>
      <c r="V42" s="3"/>
      <c r="W42" s="4"/>
      <c r="X42" s="5"/>
      <c r="Y42" s="6"/>
      <c r="Z42" s="7"/>
      <c r="AA42" s="9"/>
    </row>
    <row r="43" spans="1:27">
      <c r="A43" s="37">
        <v>39</v>
      </c>
      <c r="B43" s="3"/>
      <c r="C43" s="4"/>
      <c r="D43" s="5"/>
      <c r="E43" s="6"/>
      <c r="F43" s="3"/>
      <c r="G43" s="4"/>
      <c r="H43" s="5"/>
      <c r="I43" s="6"/>
      <c r="J43" s="3"/>
      <c r="K43" s="4"/>
      <c r="L43" s="5"/>
      <c r="M43" s="6"/>
      <c r="N43" s="3"/>
      <c r="O43" s="4"/>
      <c r="P43" s="5"/>
      <c r="Q43" s="6"/>
      <c r="R43" s="3">
        <v>284</v>
      </c>
      <c r="S43" s="4"/>
      <c r="T43" s="5"/>
      <c r="U43" s="6"/>
      <c r="V43" s="3"/>
      <c r="W43" s="4"/>
      <c r="X43" s="5"/>
      <c r="Y43" s="6"/>
      <c r="Z43" s="7"/>
      <c r="AA43" s="9"/>
    </row>
    <row r="44" spans="1:27">
      <c r="A44" s="8">
        <v>40</v>
      </c>
      <c r="B44" s="3"/>
      <c r="C44" s="4"/>
      <c r="D44" s="5"/>
      <c r="E44" s="6"/>
      <c r="F44" s="3"/>
      <c r="G44" s="4"/>
      <c r="H44" s="5"/>
      <c r="I44" s="6"/>
      <c r="J44" s="3"/>
      <c r="K44" s="4"/>
      <c r="L44" s="5"/>
      <c r="M44" s="6"/>
      <c r="N44" s="3"/>
      <c r="O44" s="4"/>
      <c r="P44" s="5">
        <v>95</v>
      </c>
      <c r="Q44" s="6"/>
      <c r="R44" s="3"/>
      <c r="S44" s="4"/>
      <c r="T44" s="5">
        <v>0</v>
      </c>
      <c r="U44" s="6">
        <v>25</v>
      </c>
      <c r="V44" s="3"/>
      <c r="W44" s="4"/>
      <c r="X44" s="5"/>
      <c r="Y44" s="6"/>
      <c r="Z44" s="7">
        <v>35</v>
      </c>
      <c r="AA44" s="9"/>
    </row>
    <row r="45" spans="1:27">
      <c r="A45" s="37">
        <v>41</v>
      </c>
      <c r="B45" s="3"/>
      <c r="C45" s="4"/>
      <c r="D45" s="5"/>
      <c r="E45" s="6"/>
      <c r="F45" s="3"/>
      <c r="G45" s="4"/>
      <c r="H45" s="5"/>
      <c r="I45" s="6"/>
      <c r="J45" s="3"/>
      <c r="K45" s="4"/>
      <c r="L45" s="5"/>
      <c r="M45" s="6"/>
      <c r="N45" s="3"/>
      <c r="O45" s="4"/>
      <c r="P45" s="5"/>
      <c r="Q45" s="6"/>
      <c r="R45" s="3"/>
      <c r="S45" s="4"/>
      <c r="T45" s="5">
        <v>0</v>
      </c>
      <c r="U45" s="6">
        <v>25</v>
      </c>
      <c r="V45" s="3"/>
      <c r="W45" s="4"/>
      <c r="X45" s="5"/>
      <c r="Y45" s="6"/>
      <c r="Z45" s="7"/>
      <c r="AA45" s="9"/>
    </row>
    <row r="46" spans="1:27">
      <c r="A46" s="8">
        <v>42</v>
      </c>
      <c r="B46" s="3">
        <v>42</v>
      </c>
      <c r="C46" s="4"/>
      <c r="D46" s="5"/>
      <c r="E46" s="6"/>
      <c r="F46" s="3"/>
      <c r="G46" s="4"/>
      <c r="H46" s="5"/>
      <c r="I46" s="6"/>
      <c r="J46" s="3"/>
      <c r="K46" s="4"/>
      <c r="L46" s="5"/>
      <c r="M46" s="6"/>
      <c r="N46" s="3"/>
      <c r="O46" s="4"/>
      <c r="P46" s="5"/>
      <c r="Q46" s="6"/>
      <c r="R46" s="3"/>
      <c r="S46" s="4"/>
      <c r="T46" s="5">
        <v>347</v>
      </c>
      <c r="U46" s="6"/>
      <c r="V46" s="3"/>
      <c r="W46" s="4"/>
      <c r="X46" s="5"/>
      <c r="Y46" s="6"/>
      <c r="Z46" s="7"/>
      <c r="AA46" s="9"/>
    </row>
    <row r="47" spans="1:27">
      <c r="A47" s="37">
        <v>43</v>
      </c>
      <c r="B47" s="3"/>
      <c r="C47" s="4"/>
      <c r="D47" s="5"/>
      <c r="E47" s="6"/>
      <c r="F47" s="3"/>
      <c r="G47" s="4"/>
      <c r="H47" s="5"/>
      <c r="I47" s="6"/>
      <c r="J47" s="3"/>
      <c r="K47" s="4"/>
      <c r="L47" s="5"/>
      <c r="M47" s="6"/>
      <c r="N47" s="3"/>
      <c r="O47" s="4"/>
      <c r="P47" s="5"/>
      <c r="Q47" s="6"/>
      <c r="R47" s="3"/>
      <c r="S47" s="4"/>
      <c r="T47" s="5">
        <v>725</v>
      </c>
      <c r="U47" s="6"/>
      <c r="V47" s="3"/>
      <c r="W47" s="4"/>
      <c r="X47" s="5"/>
      <c r="Y47" s="6"/>
      <c r="Z47" s="7"/>
      <c r="AA47" s="9"/>
    </row>
    <row r="48" spans="1:27">
      <c r="A48" s="8">
        <v>44</v>
      </c>
      <c r="B48" s="3"/>
      <c r="C48" s="4"/>
      <c r="D48" s="5"/>
      <c r="E48" s="6"/>
      <c r="F48" s="3"/>
      <c r="G48" s="4"/>
      <c r="H48" s="5"/>
      <c r="I48" s="6"/>
      <c r="J48" s="3"/>
      <c r="K48" s="4"/>
      <c r="L48" s="5"/>
      <c r="M48" s="6"/>
      <c r="N48" s="3"/>
      <c r="O48" s="4"/>
      <c r="P48" s="5"/>
      <c r="Q48" s="6"/>
      <c r="R48" s="3"/>
      <c r="S48" s="4"/>
      <c r="T48" s="5"/>
      <c r="U48" s="6"/>
      <c r="V48" s="3">
        <v>169</v>
      </c>
      <c r="W48" s="4"/>
      <c r="X48" s="5"/>
      <c r="Y48" s="6"/>
      <c r="Z48" s="7"/>
      <c r="AA48" s="9"/>
    </row>
    <row r="49" spans="1:33">
      <c r="A49" s="37">
        <v>45</v>
      </c>
      <c r="B49" s="3"/>
      <c r="C49" s="4"/>
      <c r="D49" s="5"/>
      <c r="E49" s="6"/>
      <c r="F49" s="3"/>
      <c r="G49" s="4"/>
      <c r="H49" s="5"/>
      <c r="I49" s="6"/>
      <c r="J49" s="3"/>
      <c r="K49" s="4"/>
      <c r="L49" s="5"/>
      <c r="M49" s="6"/>
      <c r="N49" s="3"/>
      <c r="O49" s="4"/>
      <c r="P49" s="5"/>
      <c r="Q49" s="6"/>
      <c r="R49" s="3"/>
      <c r="S49" s="4"/>
      <c r="T49" s="5"/>
      <c r="U49" s="6"/>
      <c r="V49" s="3">
        <v>190</v>
      </c>
      <c r="W49" s="4"/>
      <c r="X49" s="5"/>
      <c r="Y49" s="6"/>
      <c r="Z49" s="7"/>
      <c r="AA49" s="9">
        <v>80</v>
      </c>
    </row>
    <row r="50" spans="1:33">
      <c r="A50" s="8">
        <v>46</v>
      </c>
      <c r="B50" s="3"/>
      <c r="C50" s="4"/>
      <c r="D50" s="5"/>
      <c r="E50" s="6"/>
      <c r="F50" s="3"/>
      <c r="G50" s="4"/>
      <c r="H50" s="5"/>
      <c r="I50" s="6"/>
      <c r="J50" s="3"/>
      <c r="K50" s="4"/>
      <c r="L50" s="5"/>
      <c r="M50" s="6"/>
      <c r="N50" s="3"/>
      <c r="O50" s="4"/>
      <c r="P50" s="5"/>
      <c r="Q50" s="6"/>
      <c r="R50" s="3"/>
      <c r="S50" s="4"/>
      <c r="T50" s="5"/>
      <c r="U50" s="6"/>
      <c r="V50" s="3">
        <v>333</v>
      </c>
      <c r="W50" s="4"/>
      <c r="X50" s="5"/>
      <c r="Y50" s="6"/>
      <c r="Z50" s="7"/>
      <c r="AA50" s="9">
        <v>0</v>
      </c>
    </row>
    <row r="51" spans="1:33">
      <c r="A51" s="37">
        <v>47</v>
      </c>
      <c r="B51" s="3"/>
      <c r="C51" s="4"/>
      <c r="D51" s="5"/>
      <c r="E51" s="6"/>
      <c r="F51" s="3"/>
      <c r="G51" s="4"/>
      <c r="H51" s="5"/>
      <c r="I51" s="6"/>
      <c r="J51" s="3"/>
      <c r="K51" s="4"/>
      <c r="L51" s="5"/>
      <c r="M51" s="6"/>
      <c r="N51" s="3"/>
      <c r="O51" s="4"/>
      <c r="P51" s="5"/>
      <c r="Q51" s="6"/>
      <c r="R51" s="3"/>
      <c r="S51" s="4"/>
      <c r="T51" s="5"/>
      <c r="U51" s="6"/>
      <c r="V51" s="3">
        <v>98</v>
      </c>
      <c r="W51" s="4"/>
      <c r="X51" s="5"/>
      <c r="Y51" s="6"/>
      <c r="Z51" s="7"/>
      <c r="AA51" s="9"/>
    </row>
    <row r="52" spans="1:33">
      <c r="A52" s="8">
        <v>48</v>
      </c>
      <c r="B52" s="3"/>
      <c r="C52" s="4"/>
      <c r="D52" s="5"/>
      <c r="E52" s="6"/>
      <c r="F52" s="3"/>
      <c r="G52" s="4"/>
      <c r="H52" s="5"/>
      <c r="I52" s="6"/>
      <c r="J52" s="3"/>
      <c r="K52" s="4"/>
      <c r="L52" s="5"/>
      <c r="M52" s="6"/>
      <c r="N52" s="3"/>
      <c r="O52" s="4"/>
      <c r="P52" s="5"/>
      <c r="Q52" s="6"/>
      <c r="R52" s="3"/>
      <c r="S52" s="4"/>
      <c r="T52" s="5"/>
      <c r="U52" s="6"/>
      <c r="V52" s="3">
        <v>0</v>
      </c>
      <c r="W52" s="4">
        <v>25</v>
      </c>
      <c r="X52" s="5"/>
      <c r="Y52" s="6"/>
      <c r="Z52" s="7"/>
      <c r="AA52" s="9">
        <v>0</v>
      </c>
    </row>
    <row r="53" spans="1:33">
      <c r="A53" s="37">
        <v>49</v>
      </c>
      <c r="B53" s="3"/>
      <c r="C53" s="4"/>
      <c r="D53" s="5"/>
      <c r="E53" s="6"/>
      <c r="F53" s="3"/>
      <c r="G53" s="4"/>
      <c r="H53" s="5"/>
      <c r="I53" s="6"/>
      <c r="J53" s="3"/>
      <c r="K53" s="4"/>
      <c r="L53" s="5"/>
      <c r="M53" s="6"/>
      <c r="N53" s="3"/>
      <c r="O53" s="4"/>
      <c r="P53" s="5"/>
      <c r="Q53" s="6"/>
      <c r="R53" s="3"/>
      <c r="S53" s="4"/>
      <c r="T53" s="5"/>
      <c r="U53" s="6"/>
      <c r="V53" s="3"/>
      <c r="W53" s="4"/>
      <c r="X53" s="5">
        <v>0</v>
      </c>
      <c r="Y53" s="6">
        <v>25</v>
      </c>
      <c r="Z53" s="7"/>
      <c r="AA53" s="9"/>
    </row>
    <row r="54" spans="1:33">
      <c r="A54" s="37">
        <v>50</v>
      </c>
      <c r="B54" s="3"/>
      <c r="C54" s="4"/>
      <c r="D54" s="5"/>
      <c r="E54" s="6"/>
      <c r="F54" s="3"/>
      <c r="G54" s="4"/>
      <c r="H54" s="5"/>
      <c r="I54" s="6"/>
      <c r="J54" s="3"/>
      <c r="K54" s="4"/>
      <c r="L54" s="5"/>
      <c r="M54" s="6"/>
      <c r="N54" s="3"/>
      <c r="O54" s="4"/>
      <c r="P54" s="5"/>
      <c r="Q54" s="6"/>
      <c r="R54" s="3"/>
      <c r="S54" s="4"/>
      <c r="T54" s="5"/>
      <c r="U54" s="6"/>
      <c r="V54" s="3"/>
      <c r="W54" s="4"/>
      <c r="X54" s="5">
        <v>0</v>
      </c>
      <c r="Y54" s="6">
        <v>25</v>
      </c>
      <c r="Z54" s="7"/>
      <c r="AA54" s="9"/>
    </row>
    <row r="55" spans="1:33">
      <c r="A55" s="8">
        <v>51</v>
      </c>
      <c r="B55" s="3"/>
      <c r="C55" s="4"/>
      <c r="D55" s="5"/>
      <c r="E55" s="6"/>
      <c r="F55" s="3"/>
      <c r="G55" s="4"/>
      <c r="H55" s="5"/>
      <c r="I55" s="6"/>
      <c r="J55" s="3"/>
      <c r="K55" s="4"/>
      <c r="L55" s="5"/>
      <c r="M55" s="6"/>
      <c r="N55" s="3"/>
      <c r="O55" s="4"/>
      <c r="P55" s="5"/>
      <c r="Q55" s="6"/>
      <c r="R55" s="3"/>
      <c r="S55" s="4"/>
      <c r="T55" s="5"/>
      <c r="U55" s="6"/>
      <c r="V55" s="3"/>
      <c r="W55" s="4"/>
      <c r="X55" s="5">
        <v>426</v>
      </c>
      <c r="Y55" s="6"/>
      <c r="Z55" s="7">
        <v>13</v>
      </c>
      <c r="AA55" s="9">
        <v>41</v>
      </c>
    </row>
    <row r="56" spans="1:33" ht="13.5" thickBot="1">
      <c r="A56" s="37">
        <v>52</v>
      </c>
      <c r="B56" s="10"/>
      <c r="C56" s="10"/>
      <c r="D56" s="12"/>
      <c r="E56" s="12"/>
      <c r="F56" s="10"/>
      <c r="G56" s="10"/>
      <c r="H56" s="12"/>
      <c r="I56" s="12"/>
      <c r="J56" s="10"/>
      <c r="K56" s="10"/>
      <c r="L56" s="12"/>
      <c r="M56" s="12"/>
      <c r="N56" s="10"/>
      <c r="O56" s="10"/>
      <c r="P56" s="12"/>
      <c r="Q56" s="12"/>
      <c r="R56" s="10"/>
      <c r="S56" s="10"/>
      <c r="T56" s="12"/>
      <c r="U56" s="12"/>
      <c r="V56" s="10"/>
      <c r="W56" s="10"/>
      <c r="X56" s="12">
        <v>190</v>
      </c>
      <c r="Y56" s="12"/>
      <c r="Z56" s="14"/>
      <c r="AA56" s="15"/>
    </row>
    <row r="57" spans="1:33" ht="13.5" thickBot="1">
      <c r="A57" s="2" t="s">
        <v>1</v>
      </c>
      <c r="B57" s="48">
        <f t="shared" ref="B57:AA57" si="0">SUM(B3:B56)</f>
        <v>1510</v>
      </c>
      <c r="C57" s="49">
        <f t="shared" si="0"/>
        <v>0</v>
      </c>
      <c r="D57" s="50">
        <f t="shared" si="0"/>
        <v>722</v>
      </c>
      <c r="E57" s="51">
        <f t="shared" si="0"/>
        <v>25</v>
      </c>
      <c r="F57" s="48">
        <f t="shared" si="0"/>
        <v>730</v>
      </c>
      <c r="G57" s="49">
        <f t="shared" si="0"/>
        <v>50</v>
      </c>
      <c r="H57" s="50">
        <f t="shared" si="0"/>
        <v>3508</v>
      </c>
      <c r="I57" s="51">
        <f t="shared" si="0"/>
        <v>25</v>
      </c>
      <c r="J57" s="48">
        <f t="shared" si="0"/>
        <v>1665</v>
      </c>
      <c r="K57" s="49">
        <f t="shared" si="0"/>
        <v>25</v>
      </c>
      <c r="L57" s="50">
        <f>SUM(L3:L56)</f>
        <v>1181</v>
      </c>
      <c r="M57" s="51">
        <f>SUM(M3:M56)</f>
        <v>0</v>
      </c>
      <c r="N57" s="48">
        <f>SUM(N3:N56)</f>
        <v>838</v>
      </c>
      <c r="O57" s="49">
        <f t="shared" si="0"/>
        <v>0</v>
      </c>
      <c r="P57" s="50">
        <f t="shared" si="0"/>
        <v>2213</v>
      </c>
      <c r="Q57" s="51">
        <f t="shared" si="0"/>
        <v>0</v>
      </c>
      <c r="R57" s="50">
        <f t="shared" si="0"/>
        <v>2283</v>
      </c>
      <c r="S57" s="49">
        <f t="shared" si="0"/>
        <v>25</v>
      </c>
      <c r="T57" s="50">
        <f t="shared" si="0"/>
        <v>1072</v>
      </c>
      <c r="U57" s="51">
        <f t="shared" si="0"/>
        <v>50</v>
      </c>
      <c r="V57" s="48">
        <f t="shared" si="0"/>
        <v>790</v>
      </c>
      <c r="W57" s="49">
        <f t="shared" si="0"/>
        <v>25</v>
      </c>
      <c r="X57" s="50">
        <f t="shared" si="0"/>
        <v>616</v>
      </c>
      <c r="Y57" s="51">
        <f t="shared" si="0"/>
        <v>50</v>
      </c>
      <c r="Z57" s="52">
        <f t="shared" si="0"/>
        <v>271</v>
      </c>
      <c r="AA57" s="53">
        <f t="shared" si="0"/>
        <v>504</v>
      </c>
    </row>
    <row r="59" spans="1:33" ht="13.5" thickBot="1">
      <c r="A59" s="57" t="s">
        <v>6</v>
      </c>
      <c r="B59" s="57"/>
      <c r="C59" s="57"/>
      <c r="D59" s="57"/>
      <c r="E59" s="86">
        <f>SUM(AA57)</f>
        <v>504</v>
      </c>
      <c r="F59" s="86"/>
      <c r="G59" s="86"/>
      <c r="H59" s="57" t="s">
        <v>7</v>
      </c>
      <c r="I59" s="57"/>
      <c r="J59" s="86">
        <f>SUM(C57,E57,G57,I57,K57,M57,O57,Q57,S57,U57,W57,Y57)</f>
        <v>275</v>
      </c>
      <c r="K59" s="86"/>
      <c r="L59" s="57"/>
      <c r="M59" s="57" t="s">
        <v>8</v>
      </c>
      <c r="N59" s="57"/>
      <c r="O59" s="57"/>
      <c r="P59" s="57"/>
      <c r="Q59" s="86">
        <f>SUM(B57,D57,F57,H57,J57,L57,N57,P57,R57,T57,V57,X57,Z57)</f>
        <v>17399</v>
      </c>
      <c r="R59" s="86"/>
      <c r="S59" s="86"/>
      <c r="T59" s="57"/>
      <c r="U59" s="57" t="s">
        <v>9</v>
      </c>
      <c r="V59" s="57"/>
      <c r="W59" s="57"/>
      <c r="X59" s="86">
        <f>SUM(Q59/12)</f>
        <v>1449.9166666666667</v>
      </c>
      <c r="Y59" s="86"/>
      <c r="Z59" s="91"/>
      <c r="AA59" s="57"/>
    </row>
    <row r="60" spans="1:33" ht="13.5" thickTop="1"/>
    <row r="61" spans="1:33" ht="42" customHeight="1">
      <c r="AC61" s="58" t="s">
        <v>18</v>
      </c>
      <c r="AD61" s="59" t="s">
        <v>14</v>
      </c>
      <c r="AE61" s="59" t="s">
        <v>13</v>
      </c>
      <c r="AF61" s="59" t="s">
        <v>20</v>
      </c>
      <c r="AG61" s="59" t="s">
        <v>3</v>
      </c>
    </row>
    <row r="62" spans="1:33" ht="21" customHeight="1">
      <c r="AC62" s="56" t="str">
        <f>"Januar - "&amp;B1</f>
        <v>Januar - Kim Vagn (4)</v>
      </c>
      <c r="AD62" s="54">
        <f>+B$57</f>
        <v>1510</v>
      </c>
      <c r="AE62" s="54">
        <f>+C$57</f>
        <v>0</v>
      </c>
      <c r="AF62" s="55"/>
      <c r="AG62" s="55"/>
    </row>
    <row r="63" spans="1:33" ht="21" customHeight="1">
      <c r="AC63" s="56" t="str">
        <f>"Februar - "&amp;D1</f>
        <v>Februar - Bajads (4)</v>
      </c>
      <c r="AD63" s="54">
        <f>+D$57</f>
        <v>722</v>
      </c>
      <c r="AE63" s="54">
        <f>+E$57</f>
        <v>25</v>
      </c>
      <c r="AF63" s="55"/>
      <c r="AG63" s="55"/>
    </row>
    <row r="64" spans="1:33" ht="21" customHeight="1">
      <c r="AC64" s="56" t="str">
        <f>"Marts - "&amp;F1</f>
        <v>Marts - Ejnar (5)</v>
      </c>
      <c r="AD64" s="54">
        <f>+F$57</f>
        <v>730</v>
      </c>
      <c r="AE64" s="54">
        <f>+G$57</f>
        <v>50</v>
      </c>
      <c r="AF64" s="55"/>
      <c r="AG64" s="55"/>
    </row>
    <row r="65" spans="29:33" ht="21" customHeight="1">
      <c r="AC65" s="56" t="str">
        <f>"April - "&amp;H1</f>
        <v>April - Damborg (4)</v>
      </c>
      <c r="AD65" s="54">
        <f>+H$57</f>
        <v>3508</v>
      </c>
      <c r="AE65" s="54">
        <f>+I$57</f>
        <v>25</v>
      </c>
      <c r="AF65" s="55"/>
      <c r="AG65" s="55"/>
    </row>
    <row r="66" spans="29:33" ht="21" customHeight="1">
      <c r="AC66" s="56" t="str">
        <f>"Maj - "&amp;J1</f>
        <v>Maj - Poker (5)</v>
      </c>
      <c r="AD66" s="54">
        <f>+J$57</f>
        <v>1665</v>
      </c>
      <c r="AE66" s="54">
        <f>+K$57</f>
        <v>25</v>
      </c>
      <c r="AF66" s="55"/>
      <c r="AG66" s="55"/>
    </row>
    <row r="67" spans="29:33" ht="21" customHeight="1">
      <c r="AC67" s="56" t="str">
        <f>"Juni - "&amp;L1</f>
        <v>Juni - Karl Oskar (4)</v>
      </c>
      <c r="AD67" s="54">
        <f>+L$57</f>
        <v>1181</v>
      </c>
      <c r="AE67" s="54">
        <f>+M$57</f>
        <v>0</v>
      </c>
      <c r="AF67" s="55"/>
      <c r="AG67" s="55"/>
    </row>
    <row r="68" spans="29:33" ht="21" customHeight="1">
      <c r="AC68" s="56" t="str">
        <f>"Juli - "&amp;N1</f>
        <v>Juli - Formanden (4)</v>
      </c>
      <c r="AD68" s="54">
        <f>+N$57</f>
        <v>838</v>
      </c>
      <c r="AE68" s="54">
        <f>+O$57</f>
        <v>0</v>
      </c>
      <c r="AF68" s="55"/>
      <c r="AG68" s="55"/>
    </row>
    <row r="69" spans="29:33" ht="21" customHeight="1">
      <c r="AC69" s="56" t="str">
        <f>"August - "&amp;P1</f>
        <v>August - Berg (5)</v>
      </c>
      <c r="AD69" s="54">
        <f>+P$57</f>
        <v>2213</v>
      </c>
      <c r="AE69" s="54">
        <f>+Q$57</f>
        <v>0</v>
      </c>
      <c r="AF69" s="55"/>
      <c r="AG69" s="55"/>
    </row>
    <row r="70" spans="29:33" ht="21" customHeight="1">
      <c r="AC70" s="56" t="str">
        <f>"September - "&amp;R1</f>
        <v>September - Benny (4)</v>
      </c>
      <c r="AD70" s="54">
        <f>+R$57</f>
        <v>2283</v>
      </c>
      <c r="AE70" s="54">
        <f>+S$57</f>
        <v>25</v>
      </c>
      <c r="AF70" s="55"/>
      <c r="AG70" s="55"/>
    </row>
    <row r="71" spans="29:33" ht="21" customHeight="1">
      <c r="AC71" s="56" t="str">
        <f>"Oktober - "&amp;T1</f>
        <v>Oktober - Kromanden (4)</v>
      </c>
      <c r="AD71" s="54">
        <f>+T$57</f>
        <v>1072</v>
      </c>
      <c r="AE71" s="54">
        <f>+U$57</f>
        <v>50</v>
      </c>
      <c r="AF71" s="55"/>
      <c r="AG71" s="55"/>
    </row>
    <row r="72" spans="29:33" ht="21" customHeight="1">
      <c r="AC72" s="56" t="str">
        <f>"November - "&amp;V1</f>
        <v>November - Rytter (5)</v>
      </c>
      <c r="AD72" s="54">
        <f>+V$57</f>
        <v>790</v>
      </c>
      <c r="AE72" s="54">
        <f>+W$57</f>
        <v>25</v>
      </c>
      <c r="AF72" s="55"/>
      <c r="AG72" s="55"/>
    </row>
    <row r="73" spans="29:33" ht="21" customHeight="1">
      <c r="AC73" s="56" t="str">
        <f>"December - "&amp;X1</f>
        <v>December - Carlo (4)</v>
      </c>
      <c r="AD73" s="54">
        <f>+X$57</f>
        <v>616</v>
      </c>
      <c r="AE73" s="54">
        <f>+Y$57</f>
        <v>50</v>
      </c>
      <c r="AF73" s="55"/>
      <c r="AG73" s="55"/>
    </row>
    <row r="74" spans="29:33" ht="21" customHeight="1">
      <c r="AC74" s="58" t="s">
        <v>19</v>
      </c>
      <c r="AD74" s="60">
        <f>SUM(AD62:AD73)</f>
        <v>17128</v>
      </c>
      <c r="AE74" s="60">
        <f>SUM(AE62:AE73)</f>
        <v>275</v>
      </c>
      <c r="AF74" s="60">
        <f>+Z57</f>
        <v>271</v>
      </c>
      <c r="AG74" s="60">
        <f>+AA57</f>
        <v>504</v>
      </c>
    </row>
  </sheetData>
  <mergeCells count="30">
    <mergeCell ref="X59:Z59"/>
    <mergeCell ref="B1:C1"/>
    <mergeCell ref="D1:E1"/>
    <mergeCell ref="F1:G1"/>
    <mergeCell ref="H1:I1"/>
    <mergeCell ref="J1:K1"/>
    <mergeCell ref="T1:U1"/>
    <mergeCell ref="V1:W1"/>
    <mergeCell ref="T29:U29"/>
    <mergeCell ref="L1:M1"/>
    <mergeCell ref="V29:W29"/>
    <mergeCell ref="X1:Y1"/>
    <mergeCell ref="X29:Y29"/>
    <mergeCell ref="N29:O29"/>
    <mergeCell ref="A1:A2"/>
    <mergeCell ref="A29:A30"/>
    <mergeCell ref="J59:K59"/>
    <mergeCell ref="E59:G59"/>
    <mergeCell ref="Q59:S59"/>
    <mergeCell ref="R29:S29"/>
    <mergeCell ref="B29:C29"/>
    <mergeCell ref="N1:O1"/>
    <mergeCell ref="P1:Q1"/>
    <mergeCell ref="R1:S1"/>
    <mergeCell ref="D29:E29"/>
    <mergeCell ref="F29:G29"/>
    <mergeCell ref="H29:I29"/>
    <mergeCell ref="P29:Q29"/>
    <mergeCell ref="J29:K29"/>
    <mergeCell ref="L29:M29"/>
  </mergeCells>
  <phoneticPr fontId="0" type="noConversion"/>
  <pageMargins left="0.51181102362204722" right="0.47244094488188981" top="0.43307086614173229" bottom="0.23622047244094491" header="0" footer="0"/>
  <pageSetup paperSize="9" orientation="landscape" horizontalDpi="300" verticalDpi="300" r:id="rId1"/>
  <headerFooter alignWithMargins="0">
    <oddFooter>&amp;L&amp;D &amp;T&amp;RSide: 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N27"/>
  <sheetViews>
    <sheetView workbookViewId="0">
      <selection activeCell="F13" sqref="F13"/>
    </sheetView>
  </sheetViews>
  <sheetFormatPr defaultRowHeight="12.75"/>
  <cols>
    <col min="1" max="1" width="10.7109375" customWidth="1"/>
    <col min="2" max="2" width="6.85546875" customWidth="1"/>
    <col min="3" max="3" width="18.28515625" style="1" customWidth="1"/>
    <col min="4" max="4" width="20" customWidth="1"/>
    <col min="5" max="5" width="3.85546875" customWidth="1"/>
    <col min="6" max="6" width="6" customWidth="1"/>
    <col min="7" max="7" width="18.85546875" customWidth="1"/>
    <col min="8" max="8" width="16.140625" customWidth="1"/>
    <col min="9" max="9" width="10.7109375" customWidth="1"/>
  </cols>
  <sheetData>
    <row r="1" spans="1:14" ht="15" customHeight="1" thickBot="1">
      <c r="A1" s="32"/>
      <c r="B1" s="32"/>
      <c r="C1" s="32"/>
      <c r="D1" s="32"/>
      <c r="E1" s="32"/>
      <c r="F1" s="32"/>
      <c r="G1" s="32"/>
      <c r="H1" s="32"/>
      <c r="I1" s="32"/>
      <c r="J1" s="22"/>
      <c r="K1" s="22"/>
      <c r="L1" s="22"/>
      <c r="M1" s="22"/>
      <c r="N1" s="22"/>
    </row>
    <row r="2" spans="1:14" ht="26.25">
      <c r="A2" s="32"/>
      <c r="B2" s="100"/>
      <c r="C2" s="92" t="s">
        <v>11</v>
      </c>
      <c r="D2" s="93"/>
      <c r="E2" s="29"/>
      <c r="F2" s="103"/>
      <c r="G2" s="96" t="s">
        <v>12</v>
      </c>
      <c r="H2" s="97"/>
      <c r="I2" s="32"/>
      <c r="J2" s="22"/>
      <c r="K2" s="22"/>
      <c r="L2" s="22"/>
    </row>
    <row r="3" spans="1:14" ht="13.5" customHeight="1">
      <c r="A3" s="30"/>
      <c r="B3" s="101"/>
      <c r="C3" s="94"/>
      <c r="D3" s="95"/>
      <c r="E3" s="29"/>
      <c r="F3" s="104"/>
      <c r="G3" s="98"/>
      <c r="H3" s="99"/>
      <c r="I3" s="30"/>
    </row>
    <row r="4" spans="1:14" ht="18.75" thickBot="1">
      <c r="A4" s="30"/>
      <c r="B4" s="102"/>
      <c r="C4" s="38" t="s">
        <v>10</v>
      </c>
      <c r="D4" s="39" t="s">
        <v>14</v>
      </c>
      <c r="E4" s="27"/>
      <c r="F4" s="105"/>
      <c r="G4" s="38" t="s">
        <v>10</v>
      </c>
      <c r="H4" s="39" t="s">
        <v>13</v>
      </c>
      <c r="I4" s="30"/>
    </row>
    <row r="5" spans="1:14" ht="15">
      <c r="A5" s="30"/>
      <c r="B5" s="40">
        <v>1</v>
      </c>
      <c r="C5" s="41" t="str">
        <f>(Regnskab!H1)</f>
        <v>Damborg (4)</v>
      </c>
      <c r="D5" s="43">
        <f>(Regnskab!H57)</f>
        <v>3508</v>
      </c>
      <c r="E5" s="28"/>
      <c r="F5" s="40">
        <v>1</v>
      </c>
      <c r="G5" s="41" t="str">
        <f>(Regnskab!F1)</f>
        <v>Ejnar (5)</v>
      </c>
      <c r="H5" s="42">
        <f>(Regnskab!G57)</f>
        <v>50</v>
      </c>
      <c r="I5" s="30"/>
    </row>
    <row r="6" spans="1:14" ht="15">
      <c r="A6" s="30"/>
      <c r="B6" s="35">
        <v>2</v>
      </c>
      <c r="C6" s="34" t="str">
        <f>(Regnskab!R1)</f>
        <v>Benny (4)</v>
      </c>
      <c r="D6" s="25">
        <f>(Regnskab!R57)</f>
        <v>2283</v>
      </c>
      <c r="E6" s="28"/>
      <c r="F6" s="35">
        <v>1</v>
      </c>
      <c r="G6" s="34" t="str">
        <f>(Regnskab!T1)</f>
        <v>Kromanden (4)</v>
      </c>
      <c r="H6" s="23">
        <f>(Regnskab!U57)</f>
        <v>50</v>
      </c>
      <c r="I6" s="30"/>
    </row>
    <row r="7" spans="1:14" ht="15">
      <c r="A7" s="30"/>
      <c r="B7" s="35">
        <v>3</v>
      </c>
      <c r="C7" s="34" t="str">
        <f>(Regnskab!P1)</f>
        <v>Berg (5)</v>
      </c>
      <c r="D7" s="25">
        <f>(Regnskab!P57)</f>
        <v>2213</v>
      </c>
      <c r="E7" s="28"/>
      <c r="F7" s="35">
        <v>1</v>
      </c>
      <c r="G7" s="34" t="str">
        <f>(Regnskab!X1)</f>
        <v>Carlo (4)</v>
      </c>
      <c r="H7" s="23">
        <f>(Regnskab!Y57)</f>
        <v>50</v>
      </c>
      <c r="I7" s="30"/>
    </row>
    <row r="8" spans="1:14" ht="15">
      <c r="A8" s="30"/>
      <c r="B8" s="35">
        <v>4</v>
      </c>
      <c r="C8" s="34" t="str">
        <f>(Regnskab!J1)</f>
        <v>Poker (5)</v>
      </c>
      <c r="D8" s="25">
        <f>(Regnskab!J57)</f>
        <v>1665</v>
      </c>
      <c r="E8" s="28"/>
      <c r="F8" s="35">
        <v>4</v>
      </c>
      <c r="G8" s="34" t="str">
        <f>(Regnskab!D1)</f>
        <v>Bajads (4)</v>
      </c>
      <c r="H8" s="23">
        <f>(Regnskab!E57)</f>
        <v>25</v>
      </c>
      <c r="I8" s="30"/>
    </row>
    <row r="9" spans="1:14" ht="15">
      <c r="A9" s="30"/>
      <c r="B9" s="35">
        <v>5</v>
      </c>
      <c r="C9" s="34" t="str">
        <f>(Regnskab!B1)</f>
        <v>Kim Vagn (4)</v>
      </c>
      <c r="D9" s="25">
        <f>(Regnskab!B57)</f>
        <v>1510</v>
      </c>
      <c r="E9" s="28"/>
      <c r="F9" s="35">
        <v>4</v>
      </c>
      <c r="G9" s="47" t="str">
        <f>(Regnskab!H1)</f>
        <v>Damborg (4)</v>
      </c>
      <c r="H9" s="23">
        <f>(Regnskab!I57)</f>
        <v>25</v>
      </c>
      <c r="I9" s="30"/>
    </row>
    <row r="10" spans="1:14" ht="15">
      <c r="A10" s="30"/>
      <c r="B10" s="35">
        <v>6</v>
      </c>
      <c r="C10" s="34" t="str">
        <f>(Regnskab!L1)</f>
        <v>Karl Oskar (4)</v>
      </c>
      <c r="D10" s="25">
        <f>(Regnskab!L57)</f>
        <v>1181</v>
      </c>
      <c r="E10" s="28"/>
      <c r="F10" s="35">
        <v>4</v>
      </c>
      <c r="G10" s="34" t="str">
        <f>(Regnskab!J1)</f>
        <v>Poker (5)</v>
      </c>
      <c r="H10" s="23">
        <f>(Regnskab!K57)</f>
        <v>25</v>
      </c>
      <c r="I10" s="30"/>
    </row>
    <row r="11" spans="1:14" ht="15">
      <c r="A11" s="30"/>
      <c r="B11" s="35">
        <v>7</v>
      </c>
      <c r="C11" s="34" t="str">
        <f>(Regnskab!T1)</f>
        <v>Kromanden (4)</v>
      </c>
      <c r="D11" s="25">
        <f>(Regnskab!T57)</f>
        <v>1072</v>
      </c>
      <c r="E11" s="28"/>
      <c r="F11" s="35">
        <v>4</v>
      </c>
      <c r="G11" s="34" t="str">
        <f>(Regnskab!R1)</f>
        <v>Benny (4)</v>
      </c>
      <c r="H11" s="23">
        <f>(Regnskab!S57)</f>
        <v>25</v>
      </c>
      <c r="I11" s="30"/>
    </row>
    <row r="12" spans="1:14" ht="15">
      <c r="A12" s="30"/>
      <c r="B12" s="35">
        <v>8</v>
      </c>
      <c r="C12" s="34" t="str">
        <f>(Regnskab!N1)</f>
        <v>Formanden (4)</v>
      </c>
      <c r="D12" s="25">
        <f>(Regnskab!N57)</f>
        <v>838</v>
      </c>
      <c r="E12" s="28"/>
      <c r="F12" s="35">
        <v>4</v>
      </c>
      <c r="G12" s="34" t="str">
        <f>(Regnskab!V1)</f>
        <v>Rytter (5)</v>
      </c>
      <c r="H12" s="23">
        <f>(Regnskab!W57)</f>
        <v>25</v>
      </c>
      <c r="I12" s="30"/>
    </row>
    <row r="13" spans="1:14" ht="15">
      <c r="A13" s="30"/>
      <c r="B13" s="35">
        <v>9</v>
      </c>
      <c r="C13" s="34" t="str">
        <f>(Regnskab!V1)</f>
        <v>Rytter (5)</v>
      </c>
      <c r="D13" s="25">
        <f>(Regnskab!V57)</f>
        <v>790</v>
      </c>
      <c r="E13" s="28"/>
      <c r="F13" s="35">
        <v>12</v>
      </c>
      <c r="G13" s="34" t="str">
        <f>(Regnskab!N1)</f>
        <v>Formanden (4)</v>
      </c>
      <c r="H13" s="23">
        <f>(Regnskab!O57)</f>
        <v>0</v>
      </c>
      <c r="I13" s="30"/>
    </row>
    <row r="14" spans="1:14" ht="15">
      <c r="A14" s="30"/>
      <c r="B14" s="35">
        <v>10</v>
      </c>
      <c r="C14" s="34" t="str">
        <f>(Regnskab!F1)</f>
        <v>Ejnar (5)</v>
      </c>
      <c r="D14" s="25">
        <f>(Regnskab!F57)</f>
        <v>730</v>
      </c>
      <c r="E14" s="28"/>
      <c r="F14" s="35">
        <v>12</v>
      </c>
      <c r="G14" s="34" t="str">
        <f>(Regnskab!P1)</f>
        <v>Berg (5)</v>
      </c>
      <c r="H14" s="23">
        <f>(Regnskab!Q57)</f>
        <v>0</v>
      </c>
      <c r="I14" s="30"/>
    </row>
    <row r="15" spans="1:14" ht="15">
      <c r="A15" s="30"/>
      <c r="B15" s="35">
        <v>11</v>
      </c>
      <c r="C15" s="34" t="str">
        <f>(Regnskab!D1)</f>
        <v>Bajads (4)</v>
      </c>
      <c r="D15" s="25">
        <f>(Regnskab!D57)</f>
        <v>722</v>
      </c>
      <c r="E15" s="28"/>
      <c r="F15" s="35">
        <v>12</v>
      </c>
      <c r="G15" s="34" t="str">
        <f>(Regnskab!L1)</f>
        <v>Karl Oskar (4)</v>
      </c>
      <c r="H15" s="23">
        <f>(Regnskab!M57)</f>
        <v>0</v>
      </c>
      <c r="I15" s="30"/>
    </row>
    <row r="16" spans="1:14" ht="15.75" thickBot="1">
      <c r="A16" s="30"/>
      <c r="B16" s="35">
        <v>12</v>
      </c>
      <c r="C16" s="36" t="str">
        <f>(Regnskab!X1)</f>
        <v>Carlo (4)</v>
      </c>
      <c r="D16" s="26">
        <f>(Regnskab!X57)</f>
        <v>616</v>
      </c>
      <c r="E16" s="28"/>
      <c r="F16" s="83">
        <v>12</v>
      </c>
      <c r="G16" s="36" t="str">
        <f>(Regnskab!B1)</f>
        <v>Kim Vagn (4)</v>
      </c>
      <c r="H16" s="24">
        <f>(Regnskab!C57)</f>
        <v>0</v>
      </c>
      <c r="I16" s="30"/>
    </row>
    <row r="17" spans="1:9" ht="15">
      <c r="A17" s="33"/>
      <c r="B17" s="21"/>
      <c r="C17" s="30"/>
      <c r="D17" s="30"/>
      <c r="E17" s="30"/>
      <c r="F17" s="30"/>
      <c r="G17" s="30"/>
      <c r="H17" s="30"/>
      <c r="I17" s="30"/>
    </row>
    <row r="18" spans="1:9" ht="12.75" customHeight="1">
      <c r="A18" s="30"/>
      <c r="B18" s="30"/>
      <c r="C18" s="31" t="s">
        <v>14</v>
      </c>
      <c r="D18" s="28">
        <f>SUM(D5:D17)</f>
        <v>17128</v>
      </c>
      <c r="E18" s="30"/>
      <c r="F18" s="30"/>
      <c r="G18" s="30"/>
      <c r="H18" s="44">
        <f>SUM(H5:H17)</f>
        <v>275</v>
      </c>
      <c r="I18" s="30"/>
    </row>
    <row r="19" spans="1:9" ht="13.5" customHeight="1">
      <c r="A19" s="30"/>
      <c r="B19" s="30"/>
      <c r="C19" s="31" t="s">
        <v>23</v>
      </c>
      <c r="D19" s="28">
        <f>SUM(Regnskab!AA3:'Regnskab'!AA56)</f>
        <v>504</v>
      </c>
      <c r="E19" s="30"/>
      <c r="F19" s="30"/>
      <c r="G19" s="30"/>
      <c r="H19" s="30"/>
      <c r="I19" s="30"/>
    </row>
    <row r="20" spans="1:9" ht="15">
      <c r="C20" s="1" t="s">
        <v>24</v>
      </c>
      <c r="D20" s="28">
        <f>SUM(Regnskab!Z3:'Regnskab'!Z56)</f>
        <v>271</v>
      </c>
    </row>
    <row r="21" spans="1:9" ht="16.5" thickBot="1">
      <c r="D21" s="62">
        <f>SUM(D18:D20)</f>
        <v>17903</v>
      </c>
    </row>
    <row r="22" spans="1:9" ht="13.5" thickTop="1"/>
    <row r="27" spans="1:9">
      <c r="F27" t="s">
        <v>32</v>
      </c>
    </row>
  </sheetData>
  <autoFilter ref="C4:D16">
    <sortState ref="C5:D16">
      <sortCondition descending="1" ref="D5:D16"/>
    </sortState>
  </autoFilter>
  <sortState ref="G5:H16">
    <sortCondition descending="1" ref="H5:H16"/>
  </sortState>
  <mergeCells count="4">
    <mergeCell ref="C2:D3"/>
    <mergeCell ref="G2:H3"/>
    <mergeCell ref="B2:B4"/>
    <mergeCell ref="F2:F4"/>
  </mergeCells>
  <phoneticPr fontId="0" type="noConversion"/>
  <pageMargins left="0.5" right="0.46" top="0.63" bottom="0.43" header="0.22" footer="0.21"/>
  <pageSetup paperSize="9" orientation="landscape" horizontalDpi="300" verticalDpi="300" r:id="rId1"/>
  <headerFooter alignWithMargins="0">
    <oddHeader>&amp;L&amp;"Arial;Fed"&amp;14ARDEN OFF-LINE&amp;R&amp;"Arial;Fed"&amp;14GEVINSTREGNSKAB</oddHeader>
    <oddFooter>&amp;L&amp;D &amp;T&amp;RSide: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Y25"/>
  <sheetViews>
    <sheetView workbookViewId="0">
      <selection activeCell="U4" sqref="U4"/>
    </sheetView>
  </sheetViews>
  <sheetFormatPr defaultRowHeight="12.75"/>
  <cols>
    <col min="1" max="1" width="10.42578125" style="81" bestFit="1" customWidth="1"/>
    <col min="2" max="6" width="5.5703125" style="81" bestFit="1" customWidth="1"/>
    <col min="7" max="13" width="6.5703125" style="81" bestFit="1" customWidth="1"/>
    <col min="14" max="17" width="6.7109375" style="81" customWidth="1"/>
    <col min="18" max="18" width="8.5703125" style="81" bestFit="1" customWidth="1"/>
    <col min="19" max="19" width="14.5703125" customWidth="1"/>
    <col min="23" max="25" width="9.140625" style="30"/>
  </cols>
  <sheetData>
    <row r="1" spans="1:24">
      <c r="A1" s="75"/>
      <c r="B1" s="76">
        <v>1998</v>
      </c>
      <c r="C1" s="76">
        <v>1999</v>
      </c>
      <c r="D1" s="76">
        <v>2000</v>
      </c>
      <c r="E1" s="76">
        <v>2001</v>
      </c>
      <c r="F1" s="76">
        <v>2002</v>
      </c>
      <c r="G1" s="76">
        <v>2003</v>
      </c>
      <c r="H1" s="76">
        <v>2004</v>
      </c>
      <c r="I1" s="76">
        <v>2005</v>
      </c>
      <c r="J1" s="76">
        <v>2006</v>
      </c>
      <c r="K1" s="76">
        <v>2007</v>
      </c>
      <c r="L1" s="76">
        <v>2008</v>
      </c>
      <c r="M1" s="76">
        <v>2009</v>
      </c>
      <c r="N1" s="76">
        <v>2010</v>
      </c>
      <c r="O1" s="76">
        <v>2011</v>
      </c>
      <c r="P1" s="76">
        <v>2012</v>
      </c>
      <c r="Q1" s="76">
        <v>2013</v>
      </c>
      <c r="R1" s="76">
        <v>2014</v>
      </c>
      <c r="S1" s="76">
        <v>2015</v>
      </c>
    </row>
    <row r="2" spans="1:24">
      <c r="A2" s="77" t="s">
        <v>33</v>
      </c>
      <c r="B2" s="78">
        <v>2924</v>
      </c>
      <c r="C2" s="78">
        <v>6691</v>
      </c>
      <c r="D2" s="78">
        <v>5754</v>
      </c>
      <c r="E2" s="78">
        <v>6741</v>
      </c>
      <c r="F2" s="78">
        <v>7237</v>
      </c>
      <c r="G2" s="78">
        <v>13933</v>
      </c>
      <c r="H2" s="78">
        <v>8476</v>
      </c>
      <c r="I2" s="78">
        <v>10227</v>
      </c>
      <c r="J2" s="78">
        <v>13555</v>
      </c>
      <c r="K2" s="78">
        <v>11119</v>
      </c>
      <c r="L2" s="78">
        <v>10403</v>
      </c>
      <c r="M2" s="78">
        <v>16824</v>
      </c>
      <c r="N2" s="78">
        <v>20410</v>
      </c>
      <c r="O2" s="78">
        <v>13365</v>
      </c>
      <c r="P2" s="78">
        <v>16285</v>
      </c>
      <c r="Q2" s="78">
        <v>24771</v>
      </c>
      <c r="R2" s="78">
        <f>SUM(Tipsmester!D18)</f>
        <v>17128</v>
      </c>
      <c r="S2" s="78">
        <f>SUM(Tipsmester!E18)</f>
        <v>0</v>
      </c>
    </row>
    <row r="3" spans="1:24">
      <c r="A3" s="77" t="s">
        <v>13</v>
      </c>
      <c r="B3" s="78">
        <v>625</v>
      </c>
      <c r="C3" s="78">
        <v>525</v>
      </c>
      <c r="D3" s="78">
        <v>450</v>
      </c>
      <c r="E3" s="78">
        <v>525</v>
      </c>
      <c r="F3" s="78">
        <v>700</v>
      </c>
      <c r="G3" s="78">
        <v>275</v>
      </c>
      <c r="H3" s="78">
        <v>400</v>
      </c>
      <c r="I3" s="78">
        <v>300</v>
      </c>
      <c r="J3" s="78">
        <v>275</v>
      </c>
      <c r="K3" s="78">
        <v>275</v>
      </c>
      <c r="L3" s="78">
        <v>425</v>
      </c>
      <c r="M3" s="78">
        <v>325</v>
      </c>
      <c r="N3" s="78">
        <v>275</v>
      </c>
      <c r="O3" s="78">
        <v>250</v>
      </c>
      <c r="P3" s="78">
        <v>225</v>
      </c>
      <c r="Q3" s="78">
        <v>225</v>
      </c>
      <c r="R3" s="78">
        <f>SUM(Tipsmester!H18)</f>
        <v>275</v>
      </c>
      <c r="S3" s="78">
        <f>SUM(Tipsmester!I18)</f>
        <v>0</v>
      </c>
    </row>
    <row r="4" spans="1:24">
      <c r="A4" s="77" t="s">
        <v>34</v>
      </c>
      <c r="B4" s="78">
        <v>1400</v>
      </c>
      <c r="C4" s="78">
        <v>579</v>
      </c>
      <c r="D4" s="78">
        <v>926</v>
      </c>
      <c r="E4" s="78">
        <v>1099</v>
      </c>
      <c r="F4" s="78">
        <v>1855</v>
      </c>
      <c r="G4" s="78">
        <v>932</v>
      </c>
      <c r="H4" s="78">
        <v>1419</v>
      </c>
      <c r="I4" s="78">
        <v>2848</v>
      </c>
      <c r="J4" s="78">
        <v>1004</v>
      </c>
      <c r="K4" s="78">
        <v>2192</v>
      </c>
      <c r="L4" s="78">
        <v>4278</v>
      </c>
      <c r="M4" s="78">
        <v>960</v>
      </c>
      <c r="N4" s="78">
        <v>3383</v>
      </c>
      <c r="O4" s="78">
        <v>1131</v>
      </c>
      <c r="P4" s="78">
        <v>693</v>
      </c>
      <c r="Q4" s="78">
        <v>1975</v>
      </c>
      <c r="R4" s="78">
        <f>SUM(Tipsmester!D19+Tipsmester!D20)</f>
        <v>775</v>
      </c>
      <c r="S4" s="78">
        <f>SUM(Tipsmester!E19+Tipsmester!E20)</f>
        <v>0</v>
      </c>
    </row>
    <row r="5" spans="1:24" ht="13.5" thickBot="1">
      <c r="A5" s="79"/>
      <c r="B5" s="80">
        <f t="shared" ref="B5:R5" si="0">SUM(B2+B4)</f>
        <v>4324</v>
      </c>
      <c r="C5" s="80">
        <f t="shared" si="0"/>
        <v>7270</v>
      </c>
      <c r="D5" s="80">
        <f t="shared" si="0"/>
        <v>6680</v>
      </c>
      <c r="E5" s="80">
        <f t="shared" si="0"/>
        <v>7840</v>
      </c>
      <c r="F5" s="80">
        <f t="shared" si="0"/>
        <v>9092</v>
      </c>
      <c r="G5" s="80">
        <f t="shared" si="0"/>
        <v>14865</v>
      </c>
      <c r="H5" s="80">
        <f t="shared" si="0"/>
        <v>9895</v>
      </c>
      <c r="I5" s="80">
        <f t="shared" si="0"/>
        <v>13075</v>
      </c>
      <c r="J5" s="80">
        <f t="shared" si="0"/>
        <v>14559</v>
      </c>
      <c r="K5" s="80">
        <f t="shared" si="0"/>
        <v>13311</v>
      </c>
      <c r="L5" s="80">
        <f t="shared" si="0"/>
        <v>14681</v>
      </c>
      <c r="M5" s="80">
        <f t="shared" si="0"/>
        <v>17784</v>
      </c>
      <c r="N5" s="80">
        <f t="shared" si="0"/>
        <v>23793</v>
      </c>
      <c r="O5" s="80">
        <f t="shared" si="0"/>
        <v>14496</v>
      </c>
      <c r="P5" s="80">
        <f t="shared" si="0"/>
        <v>16978</v>
      </c>
      <c r="Q5" s="80">
        <f t="shared" si="0"/>
        <v>26746</v>
      </c>
      <c r="R5" s="80">
        <f t="shared" si="0"/>
        <v>17903</v>
      </c>
      <c r="S5" s="80">
        <f t="shared" ref="S5" si="1">SUM(S2+S4)</f>
        <v>0</v>
      </c>
    </row>
    <row r="6" spans="1:24" ht="13.5" thickTop="1"/>
    <row r="14" spans="1:24" ht="15">
      <c r="X14" s="82"/>
    </row>
    <row r="15" spans="1:24" ht="15">
      <c r="X15" s="82"/>
    </row>
    <row r="16" spans="1:24" ht="15">
      <c r="X16" s="82"/>
    </row>
    <row r="17" spans="24:24" ht="15">
      <c r="X17" s="82"/>
    </row>
    <row r="18" spans="24:24" ht="15">
      <c r="X18" s="82"/>
    </row>
    <row r="19" spans="24:24" ht="15">
      <c r="X19" s="82"/>
    </row>
    <row r="20" spans="24:24" ht="15">
      <c r="X20" s="82"/>
    </row>
    <row r="21" spans="24:24" ht="15">
      <c r="X21" s="82"/>
    </row>
    <row r="22" spans="24:24" ht="15">
      <c r="X22" s="82"/>
    </row>
    <row r="23" spans="24:24" ht="15">
      <c r="X23" s="82"/>
    </row>
    <row r="24" spans="24:24" ht="15">
      <c r="X24" s="82"/>
    </row>
    <row r="25" spans="24:24" ht="15">
      <c r="X25" s="8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</vt:lpstr>
      <vt:lpstr>Tipsmester</vt:lpstr>
      <vt:lpstr>diagram</vt:lpstr>
    </vt:vector>
  </TitlesOfParts>
  <Company>Rockwool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Off-Line Results 2003</dc:title>
  <dc:creator>Jacob Nielsen</dc:creator>
  <cp:lastModifiedBy>Søren Boeriis</cp:lastModifiedBy>
  <cp:lastPrinted>2014-05-25T17:22:39Z</cp:lastPrinted>
  <dcterms:created xsi:type="dcterms:W3CDTF">2000-07-14T07:44:31Z</dcterms:created>
  <dcterms:modified xsi:type="dcterms:W3CDTF">2014-12-28T17:38:29Z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-293177941</vt:i4>
  </property>
  <property fmtid="{D5CDD505-2E9C-101B-9397-08002B2CF9AE}" pid="3" name="_EmailSubject">
    <vt:lpwstr>SV: </vt:lpwstr>
  </property>
  <property fmtid="{D5CDD505-2E9C-101B-9397-08002B2CF9AE}" pid="4" name="_AuthorEmail">
    <vt:lpwstr>ruth.rytter@skynet.be</vt:lpwstr>
  </property>
  <property fmtid="{D5CDD505-2E9C-101B-9397-08002B2CF9AE}" pid="5" name="_AuthorEmailDisplayName">
    <vt:lpwstr>Ruth &amp; Rytter</vt:lpwstr>
  </property>
  <property fmtid="{D5CDD505-2E9C-101B-9397-08002B2CF9AE}" pid="6" name="_ReviewingToolsShownOnce">
    <vt:lpwstr/>
  </property>
</Properties>
</file>