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02DC1AA4-AA0D-4670-9C6C-B15AD40E00D7}" xr6:coauthVersionLast="45" xr6:coauthVersionMax="45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</sheets>
  <definedNames>
    <definedName name="_xlnm._FilterDatabase" localSheetId="1" hidden="1">Tipsmester!$C$4:$D$16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7" i="3" l="1"/>
  <c r="K57" i="3"/>
  <c r="Z29" i="3" l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7" i="3" s="1"/>
  <c r="N58" i="3" s="1"/>
  <c r="R5" i="4" l="1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AA57" i="3"/>
  <c r="F15" i="5" s="1"/>
  <c r="Z57" i="3"/>
  <c r="D8" i="5"/>
  <c r="C10" i="2"/>
  <c r="F29" i="3"/>
  <c r="F57" i="3" s="1"/>
  <c r="F58" i="3" s="1"/>
  <c r="H29" i="3"/>
  <c r="H57" i="3" s="1"/>
  <c r="H58" i="3" s="1"/>
  <c r="J29" i="3"/>
  <c r="J57" i="3" s="1"/>
  <c r="J58" i="3" s="1"/>
  <c r="L29" i="3"/>
  <c r="L57" i="3" s="1"/>
  <c r="L58" i="3" s="1"/>
  <c r="P29" i="3"/>
  <c r="P57" i="3" s="1"/>
  <c r="P58" i="3" s="1"/>
  <c r="R29" i="3"/>
  <c r="R57" i="3" s="1"/>
  <c r="T29" i="3"/>
  <c r="T57" i="3" s="1"/>
  <c r="T58" i="3" s="1"/>
  <c r="V29" i="3"/>
  <c r="V57" i="3" s="1"/>
  <c r="V58" i="3" s="1"/>
  <c r="X29" i="3"/>
  <c r="X57" i="3" s="1"/>
  <c r="X58" i="3" s="1"/>
  <c r="D29" i="3"/>
  <c r="D57" i="3" s="1"/>
  <c r="D58" i="3" s="1"/>
  <c r="B29" i="3"/>
  <c r="B57" i="3" s="1"/>
  <c r="B58" i="3" s="1"/>
  <c r="C13" i="2"/>
  <c r="C16" i="2"/>
  <c r="W57" i="3"/>
  <c r="D13" i="5" s="1"/>
  <c r="E57" i="3"/>
  <c r="D4" i="5" s="1"/>
  <c r="Q57" i="3"/>
  <c r="D10" i="5" s="1"/>
  <c r="Y57" i="3"/>
  <c r="D14" i="5" s="1"/>
  <c r="D7" i="5"/>
  <c r="I57" i="3"/>
  <c r="D6" i="5" s="1"/>
  <c r="S57" i="3"/>
  <c r="D11" i="5" s="1"/>
  <c r="O57" i="3"/>
  <c r="D9" i="5" s="1"/>
  <c r="U57" i="3"/>
  <c r="G57" i="3"/>
  <c r="D5" i="5" s="1"/>
  <c r="C5" i="2"/>
  <c r="G9" i="2"/>
  <c r="G14" i="2"/>
  <c r="C15" i="2"/>
  <c r="G13" i="2"/>
  <c r="C9" i="2"/>
  <c r="G8" i="2"/>
  <c r="C6" i="2"/>
  <c r="G16" i="2"/>
  <c r="G6" i="2"/>
  <c r="C7" i="2"/>
  <c r="G15" i="2"/>
  <c r="C8" i="2"/>
  <c r="G10" i="2"/>
  <c r="C12" i="2"/>
  <c r="G7" i="2"/>
  <c r="C11" i="2"/>
  <c r="G5" i="2"/>
  <c r="G11" i="2"/>
  <c r="C14" i="2"/>
  <c r="G12" i="2"/>
  <c r="W4" i="4" l="1"/>
  <c r="R58" i="3"/>
  <c r="A58" i="3"/>
  <c r="C6" i="5"/>
  <c r="C10" i="5"/>
  <c r="C5" i="5"/>
  <c r="C4" i="5"/>
  <c r="C3" i="5"/>
  <c r="C11" i="5"/>
  <c r="C7" i="5"/>
  <c r="C8" i="5"/>
  <c r="H11" i="2"/>
  <c r="D12" i="5"/>
  <c r="D16" i="2"/>
  <c r="C13" i="5"/>
  <c r="C9" i="5"/>
  <c r="D15" i="2"/>
  <c r="C14" i="5"/>
  <c r="E15" i="5"/>
  <c r="H9" i="2"/>
  <c r="D3" i="5"/>
  <c r="D9" i="2"/>
  <c r="C12" i="5"/>
  <c r="D8" i="2"/>
  <c r="H6" i="2"/>
  <c r="D12" i="2"/>
  <c r="D11" i="2"/>
  <c r="E59" i="3"/>
  <c r="D6" i="2"/>
  <c r="D7" i="2"/>
  <c r="H10" i="2"/>
  <c r="D13" i="2"/>
  <c r="D5" i="2"/>
  <c r="D14" i="2"/>
  <c r="H5" i="2"/>
  <c r="H13" i="2"/>
  <c r="H15" i="2"/>
  <c r="H16" i="2"/>
  <c r="H14" i="2"/>
  <c r="H7" i="2"/>
  <c r="H8" i="2"/>
  <c r="J59" i="3"/>
  <c r="H12" i="2"/>
  <c r="D10" i="2"/>
  <c r="Q59" i="3"/>
  <c r="X59" i="3" s="1"/>
  <c r="H21" i="2" l="1"/>
  <c r="W3" i="4" s="1"/>
  <c r="D15" i="5"/>
  <c r="C15" i="5"/>
  <c r="D18" i="2"/>
  <c r="D21" i="2" l="1"/>
  <c r="W2" i="4"/>
  <c r="W5" i="4" s="1"/>
  <c r="V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L3" authorId="0" shapeId="0" xr:uid="{D528D381-08AE-4340-839D-6DCC539E7F3A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B4" authorId="0" shapeId="0" xr:uid="{ED51679E-2188-4314-A4FE-B878B1D15FD6}">
      <text>
        <r>
          <rPr>
            <b/>
            <sz val="9"/>
            <color indexed="81"/>
            <rFont val="Tahoma"/>
            <family val="2"/>
          </rPr>
          <t>3/4 (3) (530,-)
Firling: (589,-)</t>
        </r>
      </text>
    </comment>
    <comment ref="Z4" authorId="0" shapeId="0" xr:uid="{BA3EADF8-4E37-484E-91C6-7E0B227F0AC7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J5" authorId="0" shapeId="0" xr:uid="{8EC6E860-0B6D-48D3-B757-6DFB6B954FED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L5" authorId="0" shapeId="0" xr:uid="{E41F1750-6962-438E-B252-A7D205A00152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B6" authorId="0" shapeId="0" xr:uid="{0AA242B1-1176-4F29-AE04-2E483B6AB1E0}">
      <text>
        <r>
          <rPr>
            <b/>
            <sz val="9"/>
            <color indexed="81"/>
            <rFont val="Tahoma"/>
            <family val="2"/>
          </rPr>
          <t>3/4: (3) (546,-)</t>
        </r>
      </text>
    </comment>
    <comment ref="D7" authorId="0" shapeId="0" xr:uid="{14834F9E-4293-4970-86D9-B1730609139C}">
      <text>
        <r>
          <rPr>
            <b/>
            <sz val="9"/>
            <color indexed="81"/>
            <rFont val="Tahoma"/>
            <family val="2"/>
          </rPr>
          <t>Odds: 2/5 (3) (305,-)</t>
        </r>
      </text>
    </comment>
    <comment ref="D8" authorId="0" shapeId="0" xr:uid="{645B3BE9-DDC9-4CD2-90EB-A5FC65179D38}">
      <text>
        <r>
          <rPr>
            <b/>
            <sz val="9"/>
            <color indexed="81"/>
            <rFont val="Tahoma"/>
            <family val="2"/>
          </rPr>
          <t>Odds: 2/5 (3) (171,-)
Odds: 2/5 (3) (149,-)</t>
        </r>
      </text>
    </comment>
    <comment ref="AA8" authorId="0" shapeId="0" xr:uid="{665CFEC7-8F26-43FB-8D57-0C216ABEFAE3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D9" authorId="0" shapeId="0" xr:uid="{F47BAA22-4022-4214-B719-65424411AE27}">
      <text>
        <r>
          <rPr>
            <b/>
            <sz val="9"/>
            <color indexed="81"/>
            <rFont val="Tahoma"/>
            <family val="2"/>
          </rPr>
          <t xml:space="preserve">Odds: 2/5 (3) (587,-)
Odds: 2/5 (4) (1.149,-)
Odds: Trippel (298,-)
</t>
        </r>
      </text>
    </comment>
    <comment ref="D10" authorId="0" shapeId="0" xr:uid="{1C2D563F-0773-43F8-97C9-EE68F18C6766}">
      <text>
        <r>
          <rPr>
            <b/>
            <sz val="9"/>
            <color indexed="81"/>
            <rFont val="Tahoma"/>
            <family val="2"/>
          </rPr>
          <t>Trippel: 341,-</t>
        </r>
      </text>
    </comment>
    <comment ref="F11" authorId="0" shapeId="0" xr:uid="{DB0B5505-CA37-44EB-AF95-8A6B4F76C9A2}">
      <text>
        <r>
          <rPr>
            <b/>
            <sz val="9"/>
            <color indexed="81"/>
            <rFont val="Tahoma"/>
            <family val="2"/>
          </rPr>
          <t>Odds: 2/5 (3) (319,-)</t>
        </r>
      </text>
    </comment>
    <comment ref="F12" authorId="0" shapeId="0" xr:uid="{CDA8D7A0-BA03-417B-9C49-9FF25A13F3E4}">
      <text>
        <r>
          <rPr>
            <b/>
            <sz val="9"/>
            <color indexed="81"/>
            <rFont val="Tahoma"/>
            <family val="2"/>
          </rPr>
          <t>Odds: 2/5 (2) (88,-)</t>
        </r>
      </text>
    </comment>
    <comment ref="AA12" authorId="0" shapeId="0" xr:uid="{EF410E69-AB04-4E6A-BBC3-EF23A0C6336B}">
      <text>
        <r>
          <rPr>
            <b/>
            <sz val="9"/>
            <color indexed="81"/>
            <rFont val="Tahoma"/>
            <family val="2"/>
          </rPr>
          <t>Dobbelt Jackpot Lotto</t>
        </r>
      </text>
    </comment>
    <comment ref="F13" authorId="0" shapeId="0" xr:uid="{DB24428E-2445-4450-A54C-D91EEB096AC5}">
      <text>
        <r>
          <rPr>
            <b/>
            <sz val="9"/>
            <color indexed="81"/>
            <rFont val="Tahoma"/>
            <family val="2"/>
          </rPr>
          <t>Odds: 3/5 (4) (1.011,-)</t>
        </r>
      </text>
    </comment>
    <comment ref="AA13" authorId="0" shapeId="0" xr:uid="{416463E5-1FED-4895-B3F1-AE72EB69F766}">
      <text>
        <r>
          <rPr>
            <b/>
            <sz val="9"/>
            <color indexed="81"/>
            <rFont val="Tahoma"/>
            <family val="2"/>
          </rPr>
          <t>3-dobbelt Jackpot Lotto</t>
        </r>
      </text>
    </comment>
    <comment ref="F14" authorId="0" shapeId="0" xr:uid="{3FD6D0B6-740B-430D-AE25-0B4C630984D9}">
      <text>
        <r>
          <rPr>
            <b/>
            <sz val="9"/>
            <color indexed="81"/>
            <rFont val="Tahoma"/>
            <family val="2"/>
          </rPr>
          <t>Odds: 2/5 (4) (865,-)</t>
        </r>
      </text>
    </comment>
    <comment ref="D16" authorId="0" shapeId="0" xr:uid="{F664CDF0-3F81-47A9-9CF9-603B838A22BC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H16" authorId="0" shapeId="0" xr:uid="{1FBBD2EA-5A6F-4393-91C9-7877DBDBB489}">
      <text>
        <r>
          <rPr>
            <b/>
            <sz val="9"/>
            <color indexed="81"/>
            <rFont val="Tahoma"/>
            <family val="2"/>
          </rPr>
          <t>Odds: 3/4 (3) (263,-)
Odds: 3/6 (3) (89,-)</t>
        </r>
      </text>
    </comment>
    <comment ref="AA17" authorId="0" shapeId="0" xr:uid="{1F61237F-6DBB-4E1D-814C-FEA2E5D79781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H18" authorId="0" shapeId="0" xr:uid="{80B4597B-F047-45F1-A1A9-3736E8058599}">
      <text>
        <r>
          <rPr>
            <b/>
            <sz val="9"/>
            <color indexed="81"/>
            <rFont val="Tahoma"/>
            <family val="2"/>
          </rPr>
          <t>Odds: 3/4 (4) 1449)
Odds: 4-ling (749,-)</t>
        </r>
      </text>
    </comment>
    <comment ref="Z18" authorId="0" shapeId="0" xr:uid="{EAB8A33B-4040-4800-8808-FAA9087059A4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18" authorId="0" shapeId="0" xr:uid="{2E9B2F3F-1ED5-4D4F-A1D7-C6008E22E9D9}">
      <text>
        <r>
          <rPr>
            <b/>
            <sz val="9"/>
            <color indexed="81"/>
            <rFont val="Tahoma"/>
            <family val="2"/>
          </rPr>
          <t>Dobbelt
Jackpot Lotto</t>
        </r>
      </text>
    </comment>
    <comment ref="AA19" authorId="0" shapeId="0" xr:uid="{80416CB4-B6F0-41F5-B847-0C38C8325BB9}">
      <text>
        <r>
          <rPr>
            <b/>
            <sz val="9"/>
            <color indexed="81"/>
            <rFont val="Tahoma"/>
            <family val="2"/>
          </rPr>
          <t>Triple
Jackpot Lotto</t>
        </r>
      </text>
    </comment>
    <comment ref="B20" authorId="0" shapeId="0" xr:uid="{D215F8BA-3A7C-43BF-8BA3-F265D5CAFEA5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J21" authorId="0" shapeId="0" xr:uid="{7BFA3C78-E346-48A8-8D85-71E96E0A7A34}">
      <text>
        <r>
          <rPr>
            <b/>
            <sz val="9"/>
            <color indexed="81"/>
            <rFont val="Tahoma"/>
            <family val="2"/>
          </rPr>
          <t>Odds: 2/5 (2) (110,-)</t>
        </r>
      </text>
    </comment>
    <comment ref="J22" authorId="0" shapeId="0" xr:uid="{DDB0C43C-0C7E-418B-8BEA-51BDA8D3F342}">
      <text>
        <r>
          <rPr>
            <b/>
            <sz val="9"/>
            <color indexed="81"/>
            <rFont val="Tahoma"/>
            <family val="2"/>
          </rPr>
          <t>Odds: 2/5 (2) (67,-)</t>
        </r>
      </text>
    </comment>
    <comment ref="Z22" authorId="0" shapeId="0" xr:uid="{D6A29A00-AF34-4FE0-A477-D08C5C74D32A}">
      <text>
        <r>
          <rPr>
            <b/>
            <sz val="9"/>
            <color indexed="81"/>
            <rFont val="Tahoma"/>
            <family val="2"/>
          </rPr>
          <t>Svend: 50,-
Fast Tips:
1 x 11 (18,-)
5 x 10 (0,-)</t>
        </r>
      </text>
    </comment>
    <comment ref="AA22" authorId="0" shapeId="0" xr:uid="{1BB85E6D-2723-4C30-AAF1-5E28C8F6C0AE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J23" authorId="0" shapeId="0" xr:uid="{554611D8-CDC8-433F-9C44-FF1DFC9716C5}">
      <text>
        <r>
          <rPr>
            <b/>
            <sz val="9"/>
            <color indexed="81"/>
            <rFont val="Tahoma"/>
            <family val="2"/>
          </rPr>
          <t>Lotto: 1 x 4 (50,-)
Odds: 2/5 (3) (257,-)
Odds: 2/5 (3) (417,-)</t>
        </r>
      </text>
    </comment>
    <comment ref="AA23" authorId="0" shapeId="0" xr:uid="{82891421-0617-49D5-830D-AE9A75AE3C03}">
      <text>
        <r>
          <rPr>
            <b/>
            <sz val="9"/>
            <color indexed="81"/>
            <rFont val="Tahoma"/>
            <family val="2"/>
          </rPr>
          <t>Dobbelt Jackpot
1 x 4</t>
        </r>
      </text>
    </comment>
    <comment ref="L24" authorId="0" shapeId="0" xr:uid="{5CD0C2D0-EDEA-4B81-A60E-247E7086896D}">
      <text>
        <r>
          <rPr>
            <b/>
            <sz val="9"/>
            <color indexed="81"/>
            <rFont val="Tahoma"/>
            <family val="2"/>
          </rPr>
          <t>Canadian: (3/5) (343,-)</t>
        </r>
      </text>
    </comment>
    <comment ref="AA24" authorId="0" shapeId="0" xr:uid="{C2832DA8-B758-4DEC-834C-021289F1E879}">
      <text>
        <r>
          <rPr>
            <b/>
            <sz val="9"/>
            <color indexed="81"/>
            <rFont val="Tahoma"/>
            <family val="2"/>
          </rPr>
          <t>Triple Jackpot</t>
        </r>
      </text>
    </comment>
    <comment ref="L25" authorId="0" shapeId="0" xr:uid="{AF8E62B9-3797-4CFA-9E7B-0F644E8D06B5}">
      <text>
        <r>
          <rPr>
            <b/>
            <sz val="9"/>
            <color indexed="81"/>
            <rFont val="Tahoma"/>
            <family val="2"/>
          </rPr>
          <t>Odds: 2/4 (2) (211,-)</t>
        </r>
      </text>
    </comment>
    <comment ref="AA25" authorId="0" shapeId="0" xr:uid="{63E068C8-4086-4A70-B998-992F4386E905}">
      <text>
        <r>
          <rPr>
            <b/>
            <sz val="9"/>
            <color indexed="81"/>
            <rFont val="Tahoma"/>
            <family val="2"/>
          </rPr>
          <t>4-Dobbelt Jackpot
1x5</t>
        </r>
      </text>
    </comment>
    <comment ref="L26" authorId="0" shapeId="0" xr:uid="{6A28C3DB-BC0E-463B-A0D8-BF92191B9816}">
      <text>
        <r>
          <rPr>
            <b/>
            <sz val="9"/>
            <color indexed="81"/>
            <rFont val="Tahoma"/>
            <family val="2"/>
          </rPr>
          <t>Odds: 2/4 (2) (362,-)</t>
        </r>
      </text>
    </comment>
    <comment ref="N26" authorId="0" shapeId="0" xr:uid="{B8A5B998-9CEB-4C0C-8BD7-3A5C3BC17705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AA26" authorId="0" shapeId="0" xr:uid="{64F2ED3F-391A-4208-A430-B86D5AAB567A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Z27" authorId="0" shapeId="0" xr:uid="{7324BBCD-3416-4C77-AEC8-2C79D2F9F7E5}">
      <text>
        <r>
          <rPr>
            <b/>
            <sz val="9"/>
            <color indexed="81"/>
            <rFont val="Tahoma"/>
            <family val="2"/>
          </rPr>
          <t>Svend: 1 x 4</t>
        </r>
      </text>
    </comment>
    <comment ref="N31" authorId="0" shapeId="0" xr:uid="{E7C632F7-6D4C-466D-BD6F-20C1853FF503}">
      <text>
        <r>
          <rPr>
            <b/>
            <sz val="9"/>
            <color indexed="81"/>
            <rFont val="Tahoma"/>
            <family val="2"/>
          </rPr>
          <t>Odds: 2/4 (2) (30,-)</t>
        </r>
      </text>
    </comment>
    <comment ref="N32" authorId="0" shapeId="0" xr:uid="{B943A166-8558-41BD-A71F-C2EF19622E65}">
      <text>
        <r>
          <rPr>
            <b/>
            <sz val="9"/>
            <color indexed="81"/>
            <rFont val="Tahoma"/>
            <family val="2"/>
          </rPr>
          <t>Odds: 2/4 (2) (234,-)
Odds: 2/4 (3) (226,-)
Odds: 2/4 (2) (44,-)
Odds: 2/4 (2) (68,-)</t>
        </r>
      </text>
    </comment>
    <comment ref="AA32" authorId="0" shapeId="0" xr:uid="{9DAB833A-E2F0-4051-998C-544DB0EC6FC5}">
      <text>
        <r>
          <rPr>
            <b/>
            <sz val="9"/>
            <color indexed="81"/>
            <rFont val="Tahoma"/>
            <family val="2"/>
          </rPr>
          <t>Der spilles Jackpot</t>
        </r>
      </text>
    </comment>
    <comment ref="N33" authorId="0" shapeId="0" xr:uid="{B9C33372-C5D6-44DB-AAD1-F3A7196CD51F}">
      <text>
        <r>
          <rPr>
            <b/>
            <sz val="9"/>
            <color indexed="81"/>
            <rFont val="Tahoma"/>
            <family val="2"/>
          </rPr>
          <t>Odds: 2/4 (2) (42,-)
Odds: 2/4 (2) (63,-)
Odds: 2/6 (2) (22,-)</t>
        </r>
      </text>
    </comment>
    <comment ref="AA33" authorId="0" shapeId="0" xr:uid="{64D36576-0E0D-4F18-90CC-993F61C0660D}">
      <text>
        <r>
          <rPr>
            <b/>
            <sz val="9"/>
            <color indexed="81"/>
            <rFont val="Tahoma"/>
            <family val="2"/>
          </rPr>
          <t>Der spilles dobbelt Jackpot</t>
        </r>
      </text>
    </comment>
    <comment ref="N34" authorId="0" shapeId="0" xr:uid="{BA8118D5-C4A5-4F90-97C8-00027CB484EC}">
      <text>
        <r>
          <rPr>
            <b/>
            <sz val="9"/>
            <color indexed="81"/>
            <rFont val="Tahoma"/>
            <family val="2"/>
          </rPr>
          <t>Lynlotto: 1 x 4 (50,-)
Odds: 2/4 (3) (257,-)
Odds: 2/4 (2) (46,-)</t>
        </r>
      </text>
    </comment>
    <comment ref="P35" authorId="0" shapeId="0" xr:uid="{749AA658-EFB0-464A-A041-84211536AC93}">
      <text>
        <r>
          <rPr>
            <b/>
            <sz val="9"/>
            <color indexed="81"/>
            <rFont val="Tahoma"/>
            <family val="2"/>
          </rPr>
          <t>Odds: 2/4 (2) (240,-)</t>
        </r>
      </text>
    </comment>
    <comment ref="Z35" authorId="0" shapeId="0" xr:uid="{A9FDA61E-3D47-45FA-BD69-071AE78967DB}">
      <text>
        <r>
          <rPr>
            <b/>
            <sz val="9"/>
            <color indexed="81"/>
            <rFont val="Tahoma"/>
            <family val="2"/>
          </rPr>
          <t>Villy: 1 x 4</t>
        </r>
      </text>
    </comment>
    <comment ref="P36" authorId="0" shapeId="0" xr:uid="{F1A2FF7D-382B-47D0-BF21-718D12C2EEE4}">
      <text>
        <r>
          <rPr>
            <b/>
            <sz val="9"/>
            <color indexed="81"/>
            <rFont val="Tahoma"/>
            <family val="2"/>
          </rPr>
          <t>Odds: 3/5 (4) (1.116,-)</t>
        </r>
      </text>
    </comment>
    <comment ref="R36" authorId="0" shapeId="0" xr:uid="{DAA85CC0-54E1-45E0-8935-01FB326399B6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Z36" authorId="0" shapeId="0" xr:uid="{539D8D62-4C91-42E4-833F-86DB602F7E21}">
      <text>
        <r>
          <rPr>
            <b/>
            <sz val="9"/>
            <color indexed="81"/>
            <rFont val="Tahoma"/>
            <family val="2"/>
          </rPr>
          <t>Villy: 1 x 4</t>
        </r>
      </text>
    </comment>
    <comment ref="L37" authorId="0" shapeId="0" xr:uid="{D92F0847-4770-46B5-8FF2-8F8B6B136A5C}">
      <text>
        <r>
          <rPr>
            <b/>
            <sz val="9"/>
            <color indexed="81"/>
            <rFont val="Tahoma"/>
            <family val="2"/>
          </rPr>
          <t>Ejnar: 1 x 4</t>
        </r>
      </text>
    </comment>
    <comment ref="Z38" authorId="0" shapeId="0" xr:uid="{78B559B7-E926-4021-A323-D0B6C44C0EB0}">
      <text>
        <r>
          <rPr>
            <b/>
            <sz val="9"/>
            <color indexed="81"/>
            <rFont val="Tahoma"/>
            <family val="2"/>
          </rPr>
          <t>Karl Oskar: 1 x 4</t>
        </r>
      </text>
    </comment>
    <comment ref="R40" authorId="0" shapeId="0" xr:uid="{1D0044B3-7F3F-46FA-AE89-6ABBB0512576}">
      <text>
        <r>
          <rPr>
            <b/>
            <sz val="9"/>
            <color indexed="81"/>
            <rFont val="Tahoma"/>
            <family val="2"/>
          </rPr>
          <t>Odds: 2/4 (2) (224,-)
Odds: 2/6 (2) (113,-)</t>
        </r>
      </text>
    </comment>
    <comment ref="R41" authorId="0" shapeId="0" xr:uid="{CF34B015-F36F-4234-9AFD-433ADD772D2A}">
      <text>
        <r>
          <rPr>
            <b/>
            <sz val="9"/>
            <color indexed="81"/>
            <rFont val="Tahoma"/>
            <family val="2"/>
          </rPr>
          <t>Odds: 2/4 (2) (128,-)</t>
        </r>
      </text>
    </comment>
    <comment ref="AA41" authorId="0" shapeId="0" xr:uid="{E825E691-F177-4B2A-B7B6-E50D1358B3EF}">
      <text>
        <r>
          <rPr>
            <b/>
            <sz val="9"/>
            <color indexed="81"/>
            <rFont val="Tahoma"/>
            <family val="2"/>
          </rPr>
          <t>Jackpot: 4 x 4</t>
        </r>
      </text>
    </comment>
    <comment ref="R42" authorId="0" shapeId="0" xr:uid="{CC999C70-AD7B-406F-BB8F-051F87A58C40}">
      <text>
        <r>
          <rPr>
            <b/>
            <sz val="9"/>
            <color indexed="81"/>
            <rFont val="Tahoma"/>
            <family val="2"/>
          </rPr>
          <t>Odds: 2/4 (2) (180,-)</t>
        </r>
      </text>
    </comment>
    <comment ref="T42" authorId="0" shapeId="0" xr:uid="{367F9A0C-35DA-4FB6-8C5A-150343385449}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R43" authorId="0" shapeId="0" xr:uid="{E225D3BB-9C10-4293-B139-F9285A6DDFAD}">
      <text>
        <r>
          <rPr>
            <b/>
            <sz val="9"/>
            <color indexed="81"/>
            <rFont val="Tahoma"/>
            <family val="2"/>
          </rPr>
          <t>Trixie: (3) (970,-)
Trixie: (2) (180,-)
Trixie: (2) (60,-)</t>
        </r>
      </text>
    </comment>
    <comment ref="X43" authorId="0" shapeId="0" xr:uid="{64699260-4A66-4799-8825-895ED0CE389F}">
      <text>
        <r>
          <rPr>
            <b/>
            <sz val="9"/>
            <color indexed="81"/>
            <rFont val="Tahoma"/>
            <family val="2"/>
          </rPr>
          <t>Fast Loto: 1 x 4</t>
        </r>
      </text>
    </comment>
    <comment ref="T44" authorId="0" shapeId="0" xr:uid="{64A988DB-33C3-454F-8874-D6BDF732FE0E}">
      <text>
        <r>
          <rPr>
            <b/>
            <sz val="9"/>
            <color indexed="81"/>
            <rFont val="Tahoma"/>
            <family val="2"/>
          </rPr>
          <t>Yankee: (3) (371,-)
Yankee: (2) (60,-)</t>
        </r>
      </text>
    </comment>
    <comment ref="T45" authorId="0" shapeId="0" xr:uid="{6160EE9D-48F2-43F4-9EB3-93A6403E8B46}">
      <text>
        <r>
          <rPr>
            <b/>
            <sz val="9"/>
            <color indexed="81"/>
            <rFont val="Tahoma"/>
            <family val="2"/>
          </rPr>
          <t>Yankee: (3) (254,-)
Yankee: (3) (256,-)
Yankee: (3) (170,-)</t>
        </r>
      </text>
    </comment>
    <comment ref="AA45" authorId="0" shapeId="0" xr:uid="{F06106A2-2B50-4692-918A-8544AEF3EFD3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T46" authorId="0" shapeId="0" xr:uid="{B52DB2AC-80CA-44DE-9F23-5DECA5CC1B95}">
      <text>
        <r>
          <rPr>
            <b/>
            <sz val="9"/>
            <color indexed="81"/>
            <rFont val="Tahoma"/>
            <family val="2"/>
          </rPr>
          <t>Yankee: (2) (36,-)
Yankee: (2) (39,-)
Yankee: (2) (52,-)
Trixie: (3) (256,-)
Trixie: (2) (46,-)</t>
        </r>
      </text>
    </comment>
    <comment ref="T47" authorId="0" shapeId="0" xr:uid="{B2635574-50CE-417E-AEF5-74B468E0068C}">
      <text>
        <r>
          <rPr>
            <b/>
            <sz val="9"/>
            <color indexed="81"/>
            <rFont val="Tahoma"/>
            <family val="2"/>
          </rPr>
          <t>Yankee: (3) (105,-)
Yankee: (2) (38,-)
Yankee: (3) (110,-)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Rytter Boeriis</author>
  </authors>
  <commentList>
    <comment ref="C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SORTERING:</t>
        </r>
        <r>
          <rPr>
            <sz val="8"/>
            <color indexed="81"/>
            <rFont val="Tahoma"/>
            <family val="2"/>
          </rPr>
          <t xml:space="preserve">
For at sortere skal man markere alle navnene og beløbene. Derefter klikkes der på menuen "Data - Sorter" Vælg at sortere på "Gevinster - Faldende".</t>
        </r>
      </text>
    </comment>
    <comment ref="G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SORTERING:
</t>
        </r>
        <r>
          <rPr>
            <sz val="8"/>
            <color indexed="81"/>
            <rFont val="Tahoma"/>
            <family val="2"/>
          </rPr>
          <t>For at sortere skal man markere alle navnene og beløbene. Derefter klikkes der på menuen "Data - Sorter" Vælg at sortere på "Bøder - Faldende".</t>
        </r>
      </text>
    </comment>
  </commentList>
</comments>
</file>

<file path=xl/sharedStrings.xml><?xml version="1.0" encoding="utf-8"?>
<sst xmlns="http://schemas.openxmlformats.org/spreadsheetml/2006/main" count="93" uniqueCount="34">
  <si>
    <t>UGE</t>
  </si>
  <si>
    <t>I ALT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</si>
  <si>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</si>
  <si>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</si>
  <si>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</si>
  <si>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</si>
  <si>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</si>
  <si>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</si>
  <si>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</si>
  <si>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</si>
  <si>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</si>
  <si>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</si>
  <si>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</si>
  <si>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</si>
  <si>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</si>
  <si>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</si>
  <si>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</si>
  <si>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</si>
  <si>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</si>
  <si>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</si>
  <si>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 xml:space="preserve"> </t>
  </si>
  <si>
    <t>Poker (4)</t>
  </si>
  <si>
    <t>Berg (4)</t>
  </si>
  <si>
    <t>Damborg (4)</t>
  </si>
  <si>
    <t>Kromanden (5)</t>
  </si>
  <si>
    <t>Bajads (4)</t>
  </si>
  <si>
    <t>Kim Vagn (4)</t>
  </si>
  <si>
    <t>Ejnar (5)</t>
  </si>
  <si>
    <t>Marinus (5)</t>
  </si>
  <si>
    <t>Baske (4)</t>
  </si>
  <si>
    <t>Benny (4)</t>
  </si>
  <si>
    <t>Rytter (5)</t>
  </si>
  <si>
    <t>Carlo (4)</t>
  </si>
  <si>
    <t>Fast Tips + Fast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</si>
</sst>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&quot;kr&quot;\ #,##0.00"/>
  </numFmts>
  <fonts count="25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20" applyNumberFormat="0" applyFill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2" fillId="0" borderId="9" xfId="0" applyFont="1" applyBorder="1" applyAlignment="1">
      <alignment horizontal="left"/>
    </xf>
    <xf numFmtId="165" fontId="10" fillId="0" borderId="10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6" fillId="0" borderId="20" xfId="1"/>
    <xf numFmtId="0" fontId="18" fillId="10" borderId="2" xfId="0" applyFont="1" applyFill="1" applyBorder="1" applyAlignment="1">
      <alignment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0" fontId="21" fillId="0" borderId="0" xfId="3"/>
    <xf numFmtId="9" fontId="0" fillId="0" borderId="0" xfId="2" applyFont="1"/>
    <xf numFmtId="3" fontId="3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11" borderId="2" xfId="0" applyFill="1" applyBorder="1"/>
    <xf numFmtId="0" fontId="16" fillId="11" borderId="2" xfId="0" applyFont="1" applyFill="1" applyBorder="1" applyAlignment="1">
      <alignment horizontal="center"/>
    </xf>
    <xf numFmtId="0" fontId="16" fillId="11" borderId="2" xfId="0" applyFont="1" applyFill="1" applyBorder="1"/>
    <xf numFmtId="3" fontId="0" fillId="0" borderId="2" xfId="0" applyNumberFormat="1" applyBorder="1"/>
    <xf numFmtId="0" fontId="0" fillId="0" borderId="22" xfId="0" applyBorder="1"/>
    <xf numFmtId="3" fontId="0" fillId="0" borderId="22" xfId="0" applyNumberFormat="1" applyBorder="1"/>
    <xf numFmtId="0" fontId="22" fillId="0" borderId="0" xfId="0" applyFont="1" applyAlignment="1">
      <alignment horizontal="center" wrapText="1"/>
    </xf>
    <xf numFmtId="0" fontId="0" fillId="0" borderId="21" xfId="0" applyBorder="1" applyAlignment="1">
      <alignment horizontal="center"/>
    </xf>
    <xf numFmtId="9" fontId="3" fillId="0" borderId="0" xfId="2" applyFont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left"/>
    </xf>
    <xf numFmtId="3" fontId="3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6" fillId="4" borderId="23" xfId="0" applyNumberFormat="1" applyFont="1" applyFill="1" applyBorder="1" applyAlignment="1">
      <alignment horizontal="center"/>
    </xf>
    <xf numFmtId="3" fontId="3" fillId="5" borderId="23" xfId="0" applyNumberFormat="1" applyFont="1" applyFill="1" applyBorder="1" applyAlignment="1">
      <alignment horizontal="center"/>
    </xf>
    <xf numFmtId="3" fontId="3" fillId="6" borderId="24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right"/>
    </xf>
    <xf numFmtId="165" fontId="16" fillId="0" borderId="20" xfId="1" applyNumberFormat="1"/>
    <xf numFmtId="165" fontId="16" fillId="0" borderId="0" xfId="1" applyNumberFormat="1" applyBorder="1" applyAlignment="1">
      <alignment horizontal="right"/>
    </xf>
    <xf numFmtId="164" fontId="16" fillId="0" borderId="20" xfId="1" applyNumberFormat="1" applyAlignment="1">
      <alignment horizontal="center"/>
    </xf>
    <xf numFmtId="0" fontId="16" fillId="0" borderId="20" xfId="1"/>
    <xf numFmtId="0" fontId="15" fillId="3" borderId="15" xfId="0" applyFont="1" applyFill="1" applyBorder="1" applyAlignment="1">
      <alignment horizontal="center" vertical="center" textRotation="90"/>
    </xf>
    <xf numFmtId="0" fontId="15" fillId="3" borderId="16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 textRotation="90"/>
    </xf>
    <xf numFmtId="0" fontId="15" fillId="4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Advarselstekst" xfId="3" builtinId="11"/>
    <cellStyle name="Normal" xfId="0" builtinId="0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diagram!$B$1:$W$1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diagram!$B$2:$W$2</c:f>
              <c:numCache>
                <c:formatCode>#,##0</c:formatCode>
                <c:ptCount val="22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17946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diagram!$B$1:$W$1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diagram!$B$3:$W$3</c:f>
              <c:numCache>
                <c:formatCode>#,##0</c:formatCode>
                <c:ptCount val="22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diagram!$B$1:$W$1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diagram!$B$4:$W$4</c:f>
              <c:numCache>
                <c:formatCode>#,##0</c:formatCode>
                <c:ptCount val="22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23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73"/>
  <sheetViews>
    <sheetView showGridLines="0" tabSelected="1" topLeftCell="A25" zoomScaleNormal="100" workbookViewId="0">
      <selection activeCell="V48" sqref="V48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425781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8" max="29" width="9.140625" customWidth="1"/>
  </cols>
  <sheetData>
    <row r="1" spans="1:34" ht="105" customHeight="1">
      <c r="A1" s="86" t="s">
        <v>0</v>
      </c>
      <c r="B1" s="82" t="s">
        <v>23</v>
      </c>
      <c r="C1" s="83"/>
      <c r="D1" s="84" t="s">
        <v>25</v>
      </c>
      <c r="E1" s="85"/>
      <c r="F1" s="82" t="s">
        <v>28</v>
      </c>
      <c r="G1" s="83"/>
      <c r="H1" s="84" t="s">
        <v>29</v>
      </c>
      <c r="I1" s="85"/>
      <c r="J1" s="82" t="s">
        <v>26</v>
      </c>
      <c r="K1" s="83"/>
      <c r="L1" s="84" t="s">
        <v>27</v>
      </c>
      <c r="M1" s="85"/>
      <c r="N1" s="82" t="s">
        <v>22</v>
      </c>
      <c r="O1" s="83"/>
      <c r="P1" s="84" t="s">
        <v>24</v>
      </c>
      <c r="Q1" s="85"/>
      <c r="R1" s="82" t="s">
        <v>21</v>
      </c>
      <c r="S1" s="83"/>
      <c r="T1" s="84" t="s">
        <v>30</v>
      </c>
      <c r="U1" s="85"/>
      <c r="V1" s="82" t="s">
        <v>31</v>
      </c>
      <c r="W1" s="83"/>
      <c r="X1" s="84" t="s">
        <v>32</v>
      </c>
      <c r="Y1" s="85"/>
      <c r="Z1" s="4" t="s">
        <v>33</v>
      </c>
      <c r="AA1" s="5" t="s">
        <v>2</v>
      </c>
    </row>
    <row r="2" spans="1:34" ht="38.25" customHeight="1" thickBot="1">
      <c r="A2" s="87"/>
      <c r="B2" s="6" t="s">
        <v>3</v>
      </c>
      <c r="C2" s="7" t="s">
        <v>4</v>
      </c>
      <c r="D2" s="6" t="s">
        <v>3</v>
      </c>
      <c r="E2" s="7" t="s">
        <v>4</v>
      </c>
      <c r="F2" s="6" t="s">
        <v>3</v>
      </c>
      <c r="G2" s="7" t="s">
        <v>4</v>
      </c>
      <c r="H2" s="6" t="s">
        <v>3</v>
      </c>
      <c r="I2" s="7" t="s">
        <v>4</v>
      </c>
      <c r="J2" s="6" t="s">
        <v>3</v>
      </c>
      <c r="K2" s="7" t="s">
        <v>4</v>
      </c>
      <c r="L2" s="6" t="s">
        <v>3</v>
      </c>
      <c r="M2" s="7" t="s">
        <v>4</v>
      </c>
      <c r="N2" s="6" t="s">
        <v>3</v>
      </c>
      <c r="O2" s="7" t="s">
        <v>4</v>
      </c>
      <c r="P2" s="6" t="s">
        <v>3</v>
      </c>
      <c r="Q2" s="7" t="s">
        <v>4</v>
      </c>
      <c r="R2" s="6" t="s">
        <v>3</v>
      </c>
      <c r="S2" s="7" t="s">
        <v>4</v>
      </c>
      <c r="T2" s="6" t="s">
        <v>3</v>
      </c>
      <c r="U2" s="7" t="s">
        <v>4</v>
      </c>
      <c r="V2" s="6" t="s">
        <v>3</v>
      </c>
      <c r="W2" s="7" t="s">
        <v>4</v>
      </c>
      <c r="X2" s="6" t="s">
        <v>3</v>
      </c>
      <c r="Y2" s="7" t="s">
        <v>4</v>
      </c>
      <c r="Z2" s="6" t="s">
        <v>3</v>
      </c>
      <c r="AA2" s="8" t="s">
        <v>3</v>
      </c>
    </row>
    <row r="3" spans="1:34">
      <c r="A3" s="44">
        <v>1</v>
      </c>
      <c r="B3" s="57">
        <v>0</v>
      </c>
      <c r="C3" s="58"/>
      <c r="D3" s="59"/>
      <c r="E3" s="60"/>
      <c r="F3" s="57"/>
      <c r="G3" s="58"/>
      <c r="H3" s="59"/>
      <c r="I3" s="60"/>
      <c r="J3" s="57"/>
      <c r="K3" s="58"/>
      <c r="L3" s="59">
        <v>50</v>
      </c>
      <c r="M3" s="60"/>
      <c r="N3" s="57"/>
      <c r="O3" s="58"/>
      <c r="P3" s="59"/>
      <c r="Q3" s="60"/>
      <c r="R3" s="57"/>
      <c r="S3" s="58"/>
      <c r="T3" s="59"/>
      <c r="U3" s="60"/>
      <c r="V3" s="57"/>
      <c r="W3" s="58"/>
      <c r="X3" s="59"/>
      <c r="Y3" s="60"/>
      <c r="Z3" s="61"/>
      <c r="AA3" s="62">
        <v>0</v>
      </c>
    </row>
    <row r="4" spans="1:34">
      <c r="A4" s="21">
        <v>2</v>
      </c>
      <c r="B4" s="63">
        <v>1119</v>
      </c>
      <c r="C4" s="64"/>
      <c r="D4" s="65"/>
      <c r="E4" s="66"/>
      <c r="F4" s="63"/>
      <c r="G4" s="64"/>
      <c r="H4" s="65"/>
      <c r="I4" s="66"/>
      <c r="J4" s="63"/>
      <c r="K4" s="64"/>
      <c r="L4" s="65"/>
      <c r="M4" s="66"/>
      <c r="N4" s="63"/>
      <c r="O4" s="64"/>
      <c r="P4" s="65"/>
      <c r="Q4" s="66"/>
      <c r="R4" s="63"/>
      <c r="S4" s="64"/>
      <c r="T4" s="65"/>
      <c r="U4" s="66"/>
      <c r="V4" s="63"/>
      <c r="W4" s="64"/>
      <c r="X4" s="65"/>
      <c r="Y4" s="66"/>
      <c r="Z4" s="67">
        <v>133</v>
      </c>
      <c r="AA4" s="68"/>
    </row>
    <row r="5" spans="1:34">
      <c r="A5" s="3">
        <v>3</v>
      </c>
      <c r="B5" s="43">
        <v>0</v>
      </c>
      <c r="C5" s="69"/>
      <c r="D5" s="40"/>
      <c r="E5" s="70"/>
      <c r="F5" s="43"/>
      <c r="G5" s="69"/>
      <c r="H5" s="40"/>
      <c r="I5" s="70"/>
      <c r="J5" s="63">
        <v>50</v>
      </c>
      <c r="K5" s="64"/>
      <c r="L5" s="65">
        <v>50</v>
      </c>
      <c r="M5" s="70"/>
      <c r="N5" s="43"/>
      <c r="O5" s="69"/>
      <c r="P5" s="40"/>
      <c r="Q5" s="70"/>
      <c r="R5" s="43"/>
      <c r="S5" s="69"/>
      <c r="T5" s="40"/>
      <c r="U5" s="70"/>
      <c r="V5" s="43"/>
      <c r="W5" s="69"/>
      <c r="X5" s="40"/>
      <c r="Y5" s="70"/>
      <c r="Z5" s="71"/>
      <c r="AA5" s="72"/>
    </row>
    <row r="6" spans="1:34">
      <c r="A6" s="21">
        <v>4</v>
      </c>
      <c r="B6" s="43">
        <v>546</v>
      </c>
      <c r="C6" s="69">
        <v>25</v>
      </c>
      <c r="D6" s="40"/>
      <c r="E6" s="70"/>
      <c r="F6" s="43"/>
      <c r="G6" s="69"/>
      <c r="H6" s="40"/>
      <c r="I6" s="70"/>
      <c r="J6" s="43"/>
      <c r="K6" s="69"/>
      <c r="L6" s="40"/>
      <c r="M6" s="70"/>
      <c r="N6" s="43"/>
      <c r="O6" s="69"/>
      <c r="P6" s="40"/>
      <c r="Q6" s="70"/>
      <c r="R6" s="43"/>
      <c r="S6" s="69"/>
      <c r="T6" s="40"/>
      <c r="U6" s="70"/>
      <c r="V6" s="43"/>
      <c r="W6" s="69"/>
      <c r="X6" s="40"/>
      <c r="Y6" s="70"/>
      <c r="Z6" s="71"/>
      <c r="AA6" s="72"/>
    </row>
    <row r="7" spans="1:34">
      <c r="A7" s="3">
        <v>5</v>
      </c>
      <c r="B7" s="43"/>
      <c r="C7" s="69"/>
      <c r="D7" s="40">
        <v>305</v>
      </c>
      <c r="E7" s="70"/>
      <c r="F7" s="43"/>
      <c r="G7" s="69"/>
      <c r="H7" s="40"/>
      <c r="I7" s="70"/>
      <c r="J7" s="43"/>
      <c r="K7" s="69"/>
      <c r="L7" s="40"/>
      <c r="M7" s="70"/>
      <c r="N7" s="43"/>
      <c r="O7" s="69"/>
      <c r="P7" s="40"/>
      <c r="Q7" s="70"/>
      <c r="R7" s="43"/>
      <c r="S7" s="69"/>
      <c r="T7" s="40"/>
      <c r="U7" s="70"/>
      <c r="V7" s="43"/>
      <c r="W7" s="69"/>
      <c r="X7" s="40"/>
      <c r="Y7" s="70"/>
      <c r="Z7" s="71"/>
      <c r="AA7" s="72"/>
    </row>
    <row r="8" spans="1:34">
      <c r="A8" s="21">
        <v>6</v>
      </c>
      <c r="B8" s="43"/>
      <c r="C8" s="69"/>
      <c r="D8" s="40">
        <v>320</v>
      </c>
      <c r="E8" s="70"/>
      <c r="F8" s="43"/>
      <c r="G8" s="69"/>
      <c r="H8" s="40"/>
      <c r="I8" s="70"/>
      <c r="J8" s="43"/>
      <c r="K8" s="69"/>
      <c r="L8" s="40"/>
      <c r="M8" s="70"/>
      <c r="N8" s="43"/>
      <c r="O8" s="69"/>
      <c r="P8" s="40"/>
      <c r="Q8" s="70"/>
      <c r="R8" s="43"/>
      <c r="S8" s="69"/>
      <c r="T8" s="40"/>
      <c r="U8" s="70"/>
      <c r="V8" s="43"/>
      <c r="W8" s="69"/>
      <c r="X8" s="40"/>
      <c r="Y8" s="70"/>
      <c r="Z8" s="71"/>
      <c r="AA8" s="72">
        <v>50</v>
      </c>
      <c r="AH8" s="42"/>
    </row>
    <row r="9" spans="1:34">
      <c r="A9" s="3">
        <v>7</v>
      </c>
      <c r="B9" s="43"/>
      <c r="C9" s="69"/>
      <c r="D9" s="40">
        <v>1736</v>
      </c>
      <c r="E9" s="70"/>
      <c r="F9" s="43"/>
      <c r="G9" s="69"/>
      <c r="H9" s="40"/>
      <c r="I9" s="70"/>
      <c r="J9" s="43"/>
      <c r="K9" s="69"/>
      <c r="L9" s="40"/>
      <c r="M9" s="70"/>
      <c r="N9" s="43"/>
      <c r="O9" s="69"/>
      <c r="P9" s="40"/>
      <c r="Q9" s="70"/>
      <c r="R9" s="43"/>
      <c r="S9" s="69"/>
      <c r="T9" s="40"/>
      <c r="U9" s="70"/>
      <c r="V9" s="43"/>
      <c r="W9" s="69"/>
      <c r="X9" s="40"/>
      <c r="Y9" s="70"/>
      <c r="Z9" s="71"/>
      <c r="AA9" s="72"/>
    </row>
    <row r="10" spans="1:34">
      <c r="A10" s="21">
        <v>8</v>
      </c>
      <c r="B10" s="43"/>
      <c r="C10" s="69"/>
      <c r="D10" s="40">
        <v>341</v>
      </c>
      <c r="E10" s="70"/>
      <c r="F10" s="43"/>
      <c r="G10" s="69"/>
      <c r="H10" s="40"/>
      <c r="I10" s="70"/>
      <c r="J10" s="43"/>
      <c r="K10" s="69"/>
      <c r="L10" s="40"/>
      <c r="M10" s="70"/>
      <c r="N10" s="43"/>
      <c r="O10" s="69"/>
      <c r="P10" s="40"/>
      <c r="Q10" s="70"/>
      <c r="R10" s="43"/>
      <c r="S10" s="69"/>
      <c r="T10" s="40"/>
      <c r="U10" s="70"/>
      <c r="V10" s="43"/>
      <c r="W10" s="69"/>
      <c r="X10" s="40"/>
      <c r="Y10" s="70"/>
      <c r="Z10" s="71"/>
      <c r="AA10" s="72"/>
    </row>
    <row r="11" spans="1:34">
      <c r="A11" s="3">
        <v>9</v>
      </c>
      <c r="B11" s="43"/>
      <c r="C11" s="69"/>
      <c r="D11" s="40"/>
      <c r="E11" s="70"/>
      <c r="F11" s="43">
        <v>319</v>
      </c>
      <c r="G11" s="69"/>
      <c r="H11" s="40"/>
      <c r="I11" s="70"/>
      <c r="J11" s="43"/>
      <c r="K11" s="69"/>
      <c r="L11" s="40"/>
      <c r="M11" s="70"/>
      <c r="N11" s="43"/>
      <c r="O11" s="69"/>
      <c r="P11" s="40"/>
      <c r="Q11" s="70"/>
      <c r="R11" s="43"/>
      <c r="S11" s="69"/>
      <c r="T11" s="40"/>
      <c r="U11" s="70"/>
      <c r="V11" s="43"/>
      <c r="W11" s="69"/>
      <c r="X11" s="40"/>
      <c r="Y11" s="70"/>
      <c r="Z11" s="71"/>
      <c r="AA11" s="72">
        <v>0</v>
      </c>
    </row>
    <row r="12" spans="1:34">
      <c r="A12" s="21">
        <v>10</v>
      </c>
      <c r="B12" s="43"/>
      <c r="C12" s="69"/>
      <c r="D12" s="40"/>
      <c r="E12" s="70"/>
      <c r="F12" s="43">
        <v>88</v>
      </c>
      <c r="G12" s="69"/>
      <c r="H12" s="40"/>
      <c r="I12" s="70"/>
      <c r="J12" s="43"/>
      <c r="K12" s="69"/>
      <c r="L12" s="40"/>
      <c r="M12" s="70"/>
      <c r="N12" s="43"/>
      <c r="O12" s="69"/>
      <c r="P12" s="40"/>
      <c r="Q12" s="70"/>
      <c r="R12" s="43"/>
      <c r="S12" s="69"/>
      <c r="T12" s="40"/>
      <c r="U12" s="70"/>
      <c r="V12" s="43"/>
      <c r="W12" s="69"/>
      <c r="X12" s="40"/>
      <c r="Y12" s="70"/>
      <c r="Z12" s="71"/>
      <c r="AA12" s="72">
        <v>0</v>
      </c>
    </row>
    <row r="13" spans="1:34">
      <c r="A13" s="3">
        <v>11</v>
      </c>
      <c r="B13" s="43"/>
      <c r="C13" s="69"/>
      <c r="D13" s="40"/>
      <c r="E13" s="70"/>
      <c r="F13" s="43">
        <v>1011</v>
      </c>
      <c r="G13" s="69"/>
      <c r="H13" s="40"/>
      <c r="I13" s="70"/>
      <c r="J13" s="43"/>
      <c r="K13" s="69"/>
      <c r="L13" s="40"/>
      <c r="M13" s="70"/>
      <c r="N13" s="43"/>
      <c r="O13" s="69"/>
      <c r="P13" s="40"/>
      <c r="Q13" s="70"/>
      <c r="R13" s="43"/>
      <c r="S13" s="69"/>
      <c r="T13" s="40"/>
      <c r="U13" s="70"/>
      <c r="V13" s="43"/>
      <c r="W13" s="69"/>
      <c r="X13" s="40"/>
      <c r="Y13" s="70"/>
      <c r="Z13" s="71"/>
      <c r="AA13" s="72">
        <v>0</v>
      </c>
      <c r="AE13" s="41"/>
    </row>
    <row r="14" spans="1:34">
      <c r="A14" s="21">
        <v>12</v>
      </c>
      <c r="B14" s="43"/>
      <c r="C14" s="69"/>
      <c r="D14" s="40"/>
      <c r="E14" s="70"/>
      <c r="F14" s="43">
        <v>865</v>
      </c>
      <c r="G14" s="69"/>
      <c r="H14" s="40"/>
      <c r="I14" s="70"/>
      <c r="J14" s="43"/>
      <c r="K14" s="69"/>
      <c r="L14" s="40"/>
      <c r="M14" s="70"/>
      <c r="N14" s="43"/>
      <c r="O14" s="69"/>
      <c r="P14" s="40"/>
      <c r="Q14" s="70"/>
      <c r="R14" s="43"/>
      <c r="S14" s="69"/>
      <c r="T14" s="40"/>
      <c r="U14" s="70"/>
      <c r="V14" s="43"/>
      <c r="W14" s="69"/>
      <c r="X14" s="40"/>
      <c r="Y14" s="70"/>
      <c r="Z14" s="71"/>
      <c r="AA14" s="72"/>
    </row>
    <row r="15" spans="1:34">
      <c r="A15" s="3">
        <v>13</v>
      </c>
      <c r="B15" s="43"/>
      <c r="C15" s="69"/>
      <c r="D15" s="40"/>
      <c r="E15" s="70"/>
      <c r="F15" s="43">
        <v>0</v>
      </c>
      <c r="G15" s="69"/>
      <c r="H15" s="40"/>
      <c r="I15" s="70"/>
      <c r="J15" s="43"/>
      <c r="K15" s="69"/>
      <c r="L15" s="40"/>
      <c r="M15" s="70"/>
      <c r="N15" s="43"/>
      <c r="O15" s="69"/>
      <c r="P15" s="40"/>
      <c r="Q15" s="70"/>
      <c r="R15" s="43"/>
      <c r="S15" s="69"/>
      <c r="T15" s="40"/>
      <c r="U15" s="70"/>
      <c r="V15" s="43"/>
      <c r="W15" s="69"/>
      <c r="X15" s="40"/>
      <c r="Y15" s="70"/>
      <c r="Z15" s="71"/>
      <c r="AA15" s="72"/>
    </row>
    <row r="16" spans="1:34">
      <c r="A16" s="21">
        <v>14</v>
      </c>
      <c r="B16" s="43"/>
      <c r="C16" s="69"/>
      <c r="D16" s="40">
        <v>50</v>
      </c>
      <c r="E16" s="70"/>
      <c r="F16" s="43"/>
      <c r="G16" s="69"/>
      <c r="H16" s="40">
        <v>352</v>
      </c>
      <c r="I16" s="70"/>
      <c r="J16" s="43"/>
      <c r="K16" s="69"/>
      <c r="L16" s="40"/>
      <c r="M16" s="70"/>
      <c r="N16" s="43"/>
      <c r="O16" s="69"/>
      <c r="P16" s="40"/>
      <c r="Q16" s="70"/>
      <c r="R16" s="43"/>
      <c r="S16" s="69"/>
      <c r="T16" s="40"/>
      <c r="U16" s="70"/>
      <c r="V16" s="43"/>
      <c r="W16" s="69"/>
      <c r="X16" s="40"/>
      <c r="Y16" s="70"/>
      <c r="Z16" s="71"/>
      <c r="AA16" s="72"/>
    </row>
    <row r="17" spans="1:27">
      <c r="A17" s="3">
        <v>15</v>
      </c>
      <c r="B17" s="43"/>
      <c r="C17" s="69"/>
      <c r="D17" s="40"/>
      <c r="E17" s="70"/>
      <c r="F17" s="43"/>
      <c r="G17" s="69"/>
      <c r="H17" s="40">
        <v>0</v>
      </c>
      <c r="I17" s="70"/>
      <c r="J17" s="43"/>
      <c r="K17" s="69"/>
      <c r="L17" s="40"/>
      <c r="M17" s="70"/>
      <c r="N17" s="43"/>
      <c r="O17" s="69"/>
      <c r="P17" s="40"/>
      <c r="Q17" s="70"/>
      <c r="R17" s="43"/>
      <c r="S17" s="69"/>
      <c r="T17" s="40"/>
      <c r="U17" s="70"/>
      <c r="V17" s="43"/>
      <c r="W17" s="69"/>
      <c r="X17" s="40"/>
      <c r="Y17" s="70"/>
      <c r="Z17" s="71"/>
      <c r="AA17" s="72">
        <v>0</v>
      </c>
    </row>
    <row r="18" spans="1:27">
      <c r="A18" s="21">
        <v>16</v>
      </c>
      <c r="B18" s="43"/>
      <c r="C18" s="69"/>
      <c r="D18" s="40"/>
      <c r="E18" s="70"/>
      <c r="F18" s="43"/>
      <c r="G18" s="69"/>
      <c r="H18" s="40">
        <v>2197</v>
      </c>
      <c r="I18" s="70"/>
      <c r="J18" s="43"/>
      <c r="K18" s="69"/>
      <c r="L18" s="40"/>
      <c r="M18" s="70"/>
      <c r="N18" s="43"/>
      <c r="O18" s="69"/>
      <c r="P18" s="40"/>
      <c r="Q18" s="70"/>
      <c r="R18" s="43"/>
      <c r="S18" s="69"/>
      <c r="T18" s="40"/>
      <c r="U18" s="70"/>
      <c r="V18" s="43"/>
      <c r="W18" s="69"/>
      <c r="X18" s="40"/>
      <c r="Y18" s="70"/>
      <c r="Z18" s="71">
        <v>182</v>
      </c>
      <c r="AA18" s="72">
        <v>0</v>
      </c>
    </row>
    <row r="19" spans="1:27">
      <c r="A19" s="3">
        <v>17</v>
      </c>
      <c r="B19" s="43"/>
      <c r="C19" s="69"/>
      <c r="D19" s="40"/>
      <c r="E19" s="70"/>
      <c r="F19" s="43"/>
      <c r="G19" s="69"/>
      <c r="H19" s="40">
        <v>0</v>
      </c>
      <c r="I19" s="70"/>
      <c r="J19" s="43"/>
      <c r="K19" s="69"/>
      <c r="L19" s="40"/>
      <c r="M19" s="70"/>
      <c r="N19" s="43"/>
      <c r="O19" s="69"/>
      <c r="P19" s="40"/>
      <c r="Q19" s="70"/>
      <c r="R19" s="43"/>
      <c r="S19" s="69"/>
      <c r="T19" s="40"/>
      <c r="U19" s="70"/>
      <c r="V19" s="43"/>
      <c r="W19" s="69"/>
      <c r="X19" s="40"/>
      <c r="Y19" s="70"/>
      <c r="Z19" s="71"/>
      <c r="AA19" s="72">
        <v>0</v>
      </c>
    </row>
    <row r="20" spans="1:27">
      <c r="A20" s="21">
        <v>18</v>
      </c>
      <c r="B20" s="43">
        <v>50</v>
      </c>
      <c r="C20" s="69"/>
      <c r="D20" s="40"/>
      <c r="E20" s="70"/>
      <c r="F20" s="43"/>
      <c r="G20" s="69"/>
      <c r="H20" s="40"/>
      <c r="I20" s="70"/>
      <c r="J20" s="43">
        <v>0</v>
      </c>
      <c r="K20" s="69"/>
      <c r="L20" s="40"/>
      <c r="M20" s="70"/>
      <c r="N20" s="43"/>
      <c r="O20" s="69"/>
      <c r="P20" s="40"/>
      <c r="Q20" s="70"/>
      <c r="R20" s="43"/>
      <c r="S20" s="69"/>
      <c r="T20" s="40"/>
      <c r="U20" s="70"/>
      <c r="V20" s="43"/>
      <c r="W20" s="69"/>
      <c r="X20" s="40"/>
      <c r="Y20" s="70"/>
      <c r="Z20" s="71"/>
      <c r="AA20" s="72"/>
    </row>
    <row r="21" spans="1:27">
      <c r="A21" s="3">
        <v>19</v>
      </c>
      <c r="B21" s="43"/>
      <c r="C21" s="69"/>
      <c r="D21" s="40"/>
      <c r="E21" s="70"/>
      <c r="F21" s="43"/>
      <c r="G21" s="69"/>
      <c r="H21" s="40"/>
      <c r="I21" s="70"/>
      <c r="J21" s="43">
        <v>454</v>
      </c>
      <c r="K21" s="69"/>
      <c r="L21" s="40"/>
      <c r="M21" s="70"/>
      <c r="N21" s="43"/>
      <c r="O21" s="69"/>
      <c r="P21" s="40"/>
      <c r="Q21" s="70"/>
      <c r="R21" s="43"/>
      <c r="S21" s="69"/>
      <c r="T21" s="40"/>
      <c r="U21" s="70"/>
      <c r="V21" s="43"/>
      <c r="W21" s="69"/>
      <c r="X21" s="40"/>
      <c r="Y21" s="70"/>
      <c r="Z21" s="71"/>
      <c r="AA21" s="72">
        <v>0</v>
      </c>
    </row>
    <row r="22" spans="1:27">
      <c r="A22" s="21">
        <v>20</v>
      </c>
      <c r="B22" s="43"/>
      <c r="C22" s="69"/>
      <c r="D22" s="40"/>
      <c r="E22" s="70"/>
      <c r="F22" s="43"/>
      <c r="G22" s="69"/>
      <c r="H22" s="40"/>
      <c r="I22" s="70"/>
      <c r="J22" s="43">
        <v>67</v>
      </c>
      <c r="K22" s="69"/>
      <c r="L22" s="40"/>
      <c r="M22" s="70"/>
      <c r="N22" s="43"/>
      <c r="O22" s="69"/>
      <c r="P22" s="40"/>
      <c r="Q22" s="70"/>
      <c r="R22" s="43"/>
      <c r="S22" s="69"/>
      <c r="T22" s="40"/>
      <c r="U22" s="70"/>
      <c r="V22" s="43"/>
      <c r="W22" s="69"/>
      <c r="X22" s="40"/>
      <c r="Y22" s="70"/>
      <c r="Z22" s="71">
        <v>68</v>
      </c>
      <c r="AA22" s="72">
        <v>0</v>
      </c>
    </row>
    <row r="23" spans="1:27">
      <c r="A23" s="3">
        <v>21</v>
      </c>
      <c r="B23" s="43"/>
      <c r="C23" s="69"/>
      <c r="D23" s="40"/>
      <c r="E23" s="70"/>
      <c r="F23" s="43"/>
      <c r="G23" s="69"/>
      <c r="H23" s="40"/>
      <c r="I23" s="70"/>
      <c r="J23" s="43">
        <v>724</v>
      </c>
      <c r="K23" s="69">
        <v>50</v>
      </c>
      <c r="L23" s="40"/>
      <c r="M23" s="70"/>
      <c r="N23" s="43"/>
      <c r="O23" s="69"/>
      <c r="P23" s="40"/>
      <c r="Q23" s="70"/>
      <c r="R23" s="43"/>
      <c r="S23" s="69"/>
      <c r="T23" s="40"/>
      <c r="U23" s="70"/>
      <c r="V23" s="43"/>
      <c r="W23" s="69"/>
      <c r="X23" s="40"/>
      <c r="Y23" s="70"/>
      <c r="Z23" s="71"/>
      <c r="AA23" s="72">
        <v>50</v>
      </c>
    </row>
    <row r="24" spans="1:27">
      <c r="A24" s="21">
        <v>22</v>
      </c>
      <c r="B24" s="43"/>
      <c r="C24" s="69"/>
      <c r="D24" s="40"/>
      <c r="E24" s="70"/>
      <c r="F24" s="43"/>
      <c r="G24" s="69"/>
      <c r="H24" s="40"/>
      <c r="I24" s="70"/>
      <c r="J24" s="43"/>
      <c r="K24" s="69"/>
      <c r="L24" s="40">
        <v>343</v>
      </c>
      <c r="M24" s="70"/>
      <c r="N24" s="43"/>
      <c r="O24" s="69"/>
      <c r="P24" s="40"/>
      <c r="Q24" s="70"/>
      <c r="R24" s="43"/>
      <c r="S24" s="69"/>
      <c r="T24" s="40"/>
      <c r="U24" s="70"/>
      <c r="V24" s="43"/>
      <c r="W24" s="69"/>
      <c r="X24" s="40"/>
      <c r="Y24" s="70"/>
      <c r="Z24" s="71"/>
      <c r="AA24" s="72">
        <v>0</v>
      </c>
    </row>
    <row r="25" spans="1:27" ht="12" customHeight="1">
      <c r="A25" s="3">
        <v>23</v>
      </c>
      <c r="B25" s="43"/>
      <c r="C25" s="69"/>
      <c r="D25" s="40"/>
      <c r="E25" s="70"/>
      <c r="F25" s="43"/>
      <c r="G25" s="69"/>
      <c r="H25" s="40"/>
      <c r="I25" s="70"/>
      <c r="J25" s="43"/>
      <c r="K25" s="69"/>
      <c r="L25" s="40">
        <v>211</v>
      </c>
      <c r="M25" s="70"/>
      <c r="N25" s="43"/>
      <c r="O25" s="69"/>
      <c r="P25" s="40"/>
      <c r="Q25" s="70"/>
      <c r="R25" s="43"/>
      <c r="S25" s="69"/>
      <c r="T25" s="40"/>
      <c r="U25" s="70"/>
      <c r="V25" s="43"/>
      <c r="W25" s="69"/>
      <c r="X25" s="40"/>
      <c r="Y25" s="70"/>
      <c r="Z25" s="71"/>
      <c r="AA25" s="72">
        <v>104</v>
      </c>
    </row>
    <row r="26" spans="1:27" ht="12" customHeight="1">
      <c r="A26" s="21">
        <v>24</v>
      </c>
      <c r="B26" s="43"/>
      <c r="C26" s="69"/>
      <c r="D26" s="40"/>
      <c r="E26" s="70"/>
      <c r="F26" s="43"/>
      <c r="G26" s="69"/>
      <c r="H26" s="40"/>
      <c r="I26" s="70"/>
      <c r="J26" s="43"/>
      <c r="K26" s="69"/>
      <c r="L26" s="40">
        <v>362</v>
      </c>
      <c r="M26" s="70"/>
      <c r="N26" s="43">
        <v>50</v>
      </c>
      <c r="O26" s="69"/>
      <c r="P26" s="40"/>
      <c r="Q26" s="70"/>
      <c r="R26" s="43"/>
      <c r="S26" s="69"/>
      <c r="T26" s="40"/>
      <c r="U26" s="70"/>
      <c r="V26" s="43"/>
      <c r="W26" s="69"/>
      <c r="X26" s="40"/>
      <c r="Y26" s="70"/>
      <c r="Z26" s="71"/>
      <c r="AA26" s="72">
        <v>50</v>
      </c>
    </row>
    <row r="27" spans="1:27">
      <c r="A27" s="21">
        <v>25</v>
      </c>
      <c r="B27" s="43"/>
      <c r="C27" s="69"/>
      <c r="D27" s="40"/>
      <c r="E27" s="70"/>
      <c r="F27" s="43"/>
      <c r="G27" s="69"/>
      <c r="H27" s="40"/>
      <c r="I27" s="70"/>
      <c r="J27" s="43"/>
      <c r="K27" s="69"/>
      <c r="L27" s="40">
        <v>0</v>
      </c>
      <c r="M27" s="70"/>
      <c r="N27" s="43"/>
      <c r="O27" s="69"/>
      <c r="P27" s="40"/>
      <c r="Q27" s="70"/>
      <c r="R27" s="43"/>
      <c r="S27" s="69"/>
      <c r="T27" s="40"/>
      <c r="U27" s="70"/>
      <c r="V27" s="43"/>
      <c r="W27" s="69"/>
      <c r="X27" s="40"/>
      <c r="Y27" s="70"/>
      <c r="Z27" s="71">
        <v>50</v>
      </c>
      <c r="AA27" s="72"/>
    </row>
    <row r="28" spans="1:27" ht="13.5" thickBot="1">
      <c r="A28" s="21">
        <v>26</v>
      </c>
      <c r="B28" s="43"/>
      <c r="C28" s="69"/>
      <c r="D28" s="40"/>
      <c r="E28" s="70"/>
      <c r="F28" s="43"/>
      <c r="G28" s="69"/>
      <c r="H28" s="40"/>
      <c r="I28" s="70"/>
      <c r="J28" s="43"/>
      <c r="K28" s="69"/>
      <c r="L28" s="40">
        <v>0</v>
      </c>
      <c r="M28" s="70">
        <v>75</v>
      </c>
      <c r="N28" s="43"/>
      <c r="O28" s="69"/>
      <c r="P28" s="40"/>
      <c r="Q28" s="70"/>
      <c r="R28" s="43"/>
      <c r="S28" s="69"/>
      <c r="T28" s="40"/>
      <c r="U28" s="70"/>
      <c r="V28" s="43"/>
      <c r="W28" s="69"/>
      <c r="X28" s="40"/>
      <c r="Y28" s="70"/>
      <c r="Z28" s="71"/>
      <c r="AA28" s="72"/>
    </row>
    <row r="29" spans="1:27" ht="105" customHeight="1">
      <c r="A29" s="86" t="s">
        <v>0</v>
      </c>
      <c r="B29" s="82" t="str">
        <f>+B1</f>
        <v>Damborg (4)</v>
      </c>
      <c r="C29" s="83"/>
      <c r="D29" s="84" t="str">
        <f>+D1</f>
        <v>Bajads (4)</v>
      </c>
      <c r="E29" s="85"/>
      <c r="F29" s="82" t="str">
        <f>+F1</f>
        <v>Marinus (5)</v>
      </c>
      <c r="G29" s="83"/>
      <c r="H29" s="84" t="str">
        <f>+H1</f>
        <v>Baske (4)</v>
      </c>
      <c r="I29" s="85"/>
      <c r="J29" s="82" t="str">
        <f>+J1</f>
        <v>Kim Vagn (4)</v>
      </c>
      <c r="K29" s="83"/>
      <c r="L29" s="84" t="str">
        <f>+L1</f>
        <v>Ejnar (5)</v>
      </c>
      <c r="M29" s="85"/>
      <c r="N29" s="82" t="str">
        <f>+N1</f>
        <v>Berg (4)</v>
      </c>
      <c r="O29" s="83"/>
      <c r="P29" s="84" t="str">
        <f>+P1</f>
        <v>Kromanden (5)</v>
      </c>
      <c r="Q29" s="85"/>
      <c r="R29" s="82" t="str">
        <f>+R1</f>
        <v>Poker (4)</v>
      </c>
      <c r="S29" s="83"/>
      <c r="T29" s="84" t="str">
        <f>+T1</f>
        <v>Benny (4)</v>
      </c>
      <c r="U29" s="85"/>
      <c r="V29" s="82" t="str">
        <f>+V1</f>
        <v>Rytter (5)</v>
      </c>
      <c r="W29" s="83"/>
      <c r="X29" s="84" t="str">
        <f>+X1</f>
        <v>Carlo (4)</v>
      </c>
      <c r="Y29" s="85"/>
      <c r="Z29" s="4" t="str">
        <f>+Z1</f>
        <v>Fast Tips + Fast Lotto</v>
      </c>
      <c r="AA29" s="5" t="s">
        <v>2</v>
      </c>
    </row>
    <row r="30" spans="1:27" ht="38.25" customHeight="1" thickBot="1">
      <c r="A30" s="87"/>
      <c r="B30" s="6" t="s">
        <v>3</v>
      </c>
      <c r="C30" s="7" t="s">
        <v>4</v>
      </c>
      <c r="D30" s="6" t="s">
        <v>3</v>
      </c>
      <c r="E30" s="7" t="s">
        <v>4</v>
      </c>
      <c r="F30" s="6" t="s">
        <v>3</v>
      </c>
      <c r="G30" s="7" t="s">
        <v>4</v>
      </c>
      <c r="H30" s="6" t="s">
        <v>3</v>
      </c>
      <c r="I30" s="7" t="s">
        <v>4</v>
      </c>
      <c r="J30" s="6" t="s">
        <v>3</v>
      </c>
      <c r="K30" s="7" t="s">
        <v>4</v>
      </c>
      <c r="L30" s="6" t="s">
        <v>3</v>
      </c>
      <c r="M30" s="7" t="s">
        <v>4</v>
      </c>
      <c r="N30" s="6" t="s">
        <v>3</v>
      </c>
      <c r="O30" s="7" t="s">
        <v>4</v>
      </c>
      <c r="P30" s="6" t="s">
        <v>3</v>
      </c>
      <c r="Q30" s="7" t="s">
        <v>4</v>
      </c>
      <c r="R30" s="6" t="s">
        <v>3</v>
      </c>
      <c r="S30" s="7" t="s">
        <v>4</v>
      </c>
      <c r="T30" s="6" t="s">
        <v>3</v>
      </c>
      <c r="U30" s="7" t="s">
        <v>4</v>
      </c>
      <c r="V30" s="6" t="s">
        <v>3</v>
      </c>
      <c r="W30" s="7" t="s">
        <v>4</v>
      </c>
      <c r="X30" s="6" t="s">
        <v>3</v>
      </c>
      <c r="Y30" s="7" t="s">
        <v>4</v>
      </c>
      <c r="Z30" s="6" t="s">
        <v>3</v>
      </c>
      <c r="AA30" s="8" t="s">
        <v>3</v>
      </c>
    </row>
    <row r="31" spans="1:27">
      <c r="A31" s="21">
        <v>27</v>
      </c>
      <c r="B31" s="43"/>
      <c r="C31" s="69"/>
      <c r="D31" s="40"/>
      <c r="E31" s="70"/>
      <c r="F31" s="43"/>
      <c r="G31" s="69"/>
      <c r="H31" s="40"/>
      <c r="I31" s="70"/>
      <c r="J31" s="43"/>
      <c r="K31" s="69"/>
      <c r="L31" s="40"/>
      <c r="M31" s="70"/>
      <c r="N31" s="57">
        <v>30</v>
      </c>
      <c r="O31" s="58"/>
      <c r="P31" s="59"/>
      <c r="Q31" s="60"/>
      <c r="R31" s="57"/>
      <c r="S31" s="58"/>
      <c r="T31" s="59"/>
      <c r="U31" s="60"/>
      <c r="V31" s="57"/>
      <c r="W31" s="58"/>
      <c r="X31" s="59"/>
      <c r="Y31" s="70"/>
      <c r="Z31" s="71"/>
      <c r="AA31" s="72"/>
    </row>
    <row r="32" spans="1:27">
      <c r="A32" s="21">
        <v>28</v>
      </c>
      <c r="B32" s="43"/>
      <c r="C32" s="69"/>
      <c r="D32" s="40"/>
      <c r="E32" s="70"/>
      <c r="F32" s="43"/>
      <c r="G32" s="69"/>
      <c r="H32" s="40"/>
      <c r="I32" s="70"/>
      <c r="J32" s="43"/>
      <c r="K32" s="69"/>
      <c r="L32" s="40"/>
      <c r="M32" s="70"/>
      <c r="N32" s="63">
        <v>572</v>
      </c>
      <c r="O32" s="64"/>
      <c r="P32" s="65"/>
      <c r="Q32" s="66"/>
      <c r="R32" s="63"/>
      <c r="S32" s="64"/>
      <c r="T32" s="65"/>
      <c r="U32" s="66"/>
      <c r="V32" s="63"/>
      <c r="W32" s="64"/>
      <c r="X32" s="65"/>
      <c r="Y32" s="70"/>
      <c r="Z32" s="71"/>
      <c r="AA32" s="72">
        <v>0</v>
      </c>
    </row>
    <row r="33" spans="1:27">
      <c r="A33" s="3">
        <v>29</v>
      </c>
      <c r="B33" s="43"/>
      <c r="C33" s="69"/>
      <c r="D33" s="40"/>
      <c r="E33" s="70"/>
      <c r="F33" s="43"/>
      <c r="G33" s="69"/>
      <c r="H33" s="40"/>
      <c r="I33" s="70"/>
      <c r="J33" s="43"/>
      <c r="K33" s="69"/>
      <c r="L33" s="40"/>
      <c r="M33" s="70"/>
      <c r="N33" s="43">
        <v>127</v>
      </c>
      <c r="O33" s="69"/>
      <c r="P33" s="40"/>
      <c r="Q33" s="70"/>
      <c r="R33" s="43"/>
      <c r="S33" s="69"/>
      <c r="T33" s="40"/>
      <c r="U33" s="70"/>
      <c r="V33" s="43"/>
      <c r="W33" s="69"/>
      <c r="X33" s="40"/>
      <c r="Y33" s="70"/>
      <c r="Z33" s="71"/>
      <c r="AA33" s="72">
        <v>0</v>
      </c>
    </row>
    <row r="34" spans="1:27">
      <c r="A34" s="21">
        <v>30</v>
      </c>
      <c r="B34" s="43"/>
      <c r="C34" s="69"/>
      <c r="D34" s="40"/>
      <c r="E34" s="70"/>
      <c r="F34" s="43"/>
      <c r="G34" s="69"/>
      <c r="H34" s="40"/>
      <c r="I34" s="70"/>
      <c r="J34" s="43"/>
      <c r="K34" s="69"/>
      <c r="L34" s="40"/>
      <c r="M34" s="70"/>
      <c r="N34" s="43">
        <v>353</v>
      </c>
      <c r="O34" s="69">
        <v>50</v>
      </c>
      <c r="P34" s="40"/>
      <c r="Q34" s="70"/>
      <c r="R34" s="43"/>
      <c r="S34" s="69"/>
      <c r="T34" s="40"/>
      <c r="U34" s="70"/>
      <c r="V34" s="43"/>
      <c r="W34" s="69"/>
      <c r="X34" s="40"/>
      <c r="Y34" s="70"/>
      <c r="Z34" s="71"/>
      <c r="AA34" s="72"/>
    </row>
    <row r="35" spans="1:27">
      <c r="A35" s="3">
        <v>31</v>
      </c>
      <c r="B35" s="43"/>
      <c r="C35" s="69"/>
      <c r="D35" s="40"/>
      <c r="E35" s="70"/>
      <c r="F35" s="43"/>
      <c r="G35" s="69"/>
      <c r="H35" s="40"/>
      <c r="I35" s="70"/>
      <c r="J35" s="43"/>
      <c r="K35" s="69"/>
      <c r="L35" s="40"/>
      <c r="M35" s="70"/>
      <c r="N35" s="43"/>
      <c r="O35" s="69"/>
      <c r="P35" s="40">
        <v>240</v>
      </c>
      <c r="Q35" s="70"/>
      <c r="R35" s="43"/>
      <c r="S35" s="69"/>
      <c r="T35" s="40"/>
      <c r="U35" s="70"/>
      <c r="V35" s="43"/>
      <c r="W35" s="69"/>
      <c r="X35" s="40"/>
      <c r="Y35" s="70"/>
      <c r="Z35" s="71">
        <v>50</v>
      </c>
      <c r="AA35" s="72"/>
    </row>
    <row r="36" spans="1:27" ht="12" customHeight="1">
      <c r="A36" s="21">
        <v>32</v>
      </c>
      <c r="B36" s="43"/>
      <c r="C36" s="69"/>
      <c r="D36" s="40"/>
      <c r="E36" s="70"/>
      <c r="F36" s="43"/>
      <c r="G36" s="69"/>
      <c r="H36" s="40"/>
      <c r="I36" s="70"/>
      <c r="J36" s="43"/>
      <c r="K36" s="69"/>
      <c r="L36" s="40"/>
      <c r="M36" s="70"/>
      <c r="N36" s="43"/>
      <c r="O36" s="69"/>
      <c r="P36" s="40">
        <v>1116</v>
      </c>
      <c r="Q36" s="70"/>
      <c r="R36" s="43">
        <v>50</v>
      </c>
      <c r="S36" s="69"/>
      <c r="T36" s="40"/>
      <c r="U36" s="70"/>
      <c r="V36" s="43"/>
      <c r="W36" s="69"/>
      <c r="X36" s="40"/>
      <c r="Y36" s="70"/>
      <c r="Z36" s="71">
        <v>50</v>
      </c>
      <c r="AA36" s="72"/>
    </row>
    <row r="37" spans="1:27">
      <c r="A37" s="3">
        <v>33</v>
      </c>
      <c r="B37" s="43"/>
      <c r="C37" s="69"/>
      <c r="D37" s="40"/>
      <c r="E37" s="70"/>
      <c r="F37" s="43"/>
      <c r="G37" s="69"/>
      <c r="H37" s="40"/>
      <c r="I37" s="70"/>
      <c r="J37" s="43"/>
      <c r="K37" s="69"/>
      <c r="L37" s="40">
        <v>50</v>
      </c>
      <c r="M37" s="70"/>
      <c r="N37" s="43"/>
      <c r="O37" s="69"/>
      <c r="P37" s="40">
        <v>0</v>
      </c>
      <c r="Q37" s="70"/>
      <c r="R37" s="43"/>
      <c r="S37" s="69"/>
      <c r="T37" s="40"/>
      <c r="U37" s="70"/>
      <c r="V37" s="43"/>
      <c r="W37" s="69"/>
      <c r="X37" s="40"/>
      <c r="Y37" s="70"/>
      <c r="Z37" s="71"/>
      <c r="AA37" s="72"/>
    </row>
    <row r="38" spans="1:27">
      <c r="A38" s="21">
        <v>34</v>
      </c>
      <c r="B38" s="43"/>
      <c r="C38" s="69"/>
      <c r="D38" s="40"/>
      <c r="E38" s="70"/>
      <c r="F38" s="43"/>
      <c r="G38" s="69"/>
      <c r="H38" s="40"/>
      <c r="I38" s="70"/>
      <c r="J38" s="43"/>
      <c r="K38" s="69"/>
      <c r="L38" s="40"/>
      <c r="M38" s="70"/>
      <c r="N38" s="43"/>
      <c r="O38" s="69"/>
      <c r="P38" s="40">
        <v>0</v>
      </c>
      <c r="Q38" s="70"/>
      <c r="R38" s="43"/>
      <c r="S38" s="69"/>
      <c r="T38" s="40"/>
      <c r="U38" s="70"/>
      <c r="V38" s="43"/>
      <c r="W38" s="69"/>
      <c r="X38" s="40"/>
      <c r="Y38" s="70"/>
      <c r="Z38" s="71">
        <v>50</v>
      </c>
      <c r="AA38" s="72"/>
    </row>
    <row r="39" spans="1:27">
      <c r="A39" s="3">
        <v>35</v>
      </c>
      <c r="B39" s="43"/>
      <c r="C39" s="69"/>
      <c r="D39" s="40"/>
      <c r="E39" s="70"/>
      <c r="F39" s="43"/>
      <c r="G39" s="69"/>
      <c r="H39" s="40"/>
      <c r="I39" s="70"/>
      <c r="J39" s="43"/>
      <c r="K39" s="69"/>
      <c r="L39" s="40"/>
      <c r="M39" s="70"/>
      <c r="N39" s="43"/>
      <c r="O39" s="69"/>
      <c r="P39" s="40">
        <v>0</v>
      </c>
      <c r="Q39" s="70">
        <v>50</v>
      </c>
      <c r="R39" s="43"/>
      <c r="S39" s="69"/>
      <c r="T39" s="40"/>
      <c r="U39" s="70"/>
      <c r="V39" s="43"/>
      <c r="W39" s="69"/>
      <c r="X39" s="40"/>
      <c r="Y39" s="70"/>
      <c r="Z39" s="71"/>
      <c r="AA39" s="72"/>
    </row>
    <row r="40" spans="1:27">
      <c r="A40" s="21">
        <v>36</v>
      </c>
      <c r="B40" s="43"/>
      <c r="C40" s="69"/>
      <c r="D40" s="40"/>
      <c r="E40" s="70"/>
      <c r="F40" s="43"/>
      <c r="G40" s="69"/>
      <c r="H40" s="40"/>
      <c r="I40" s="70"/>
      <c r="J40" s="43"/>
      <c r="K40" s="69"/>
      <c r="L40" s="40"/>
      <c r="M40" s="70"/>
      <c r="N40" s="43"/>
      <c r="O40" s="69"/>
      <c r="P40" s="40"/>
      <c r="Q40" s="70"/>
      <c r="R40" s="43">
        <v>337</v>
      </c>
      <c r="S40" s="69"/>
      <c r="T40" s="40"/>
      <c r="U40" s="70"/>
      <c r="V40" s="43"/>
      <c r="W40" s="69"/>
      <c r="X40" s="40"/>
      <c r="Y40" s="70"/>
      <c r="Z40" s="71"/>
      <c r="AA40" s="72"/>
    </row>
    <row r="41" spans="1:27">
      <c r="A41" s="3">
        <v>37</v>
      </c>
      <c r="B41" s="43"/>
      <c r="C41" s="69"/>
      <c r="D41" s="40"/>
      <c r="E41" s="70"/>
      <c r="F41" s="43"/>
      <c r="G41" s="69"/>
      <c r="H41" s="40"/>
      <c r="I41" s="70"/>
      <c r="J41" s="43"/>
      <c r="K41" s="69"/>
      <c r="L41" s="40"/>
      <c r="M41" s="70"/>
      <c r="N41" s="43"/>
      <c r="O41" s="69"/>
      <c r="P41" s="40"/>
      <c r="Q41" s="70"/>
      <c r="R41" s="43">
        <v>128</v>
      </c>
      <c r="S41" s="69"/>
      <c r="T41" s="40"/>
      <c r="U41" s="70"/>
      <c r="V41" s="43"/>
      <c r="W41" s="69"/>
      <c r="X41" s="40"/>
      <c r="Y41" s="70"/>
      <c r="Z41" s="71"/>
      <c r="AA41" s="72">
        <v>200</v>
      </c>
    </row>
    <row r="42" spans="1:27">
      <c r="A42" s="21">
        <v>38</v>
      </c>
      <c r="B42" s="43"/>
      <c r="C42" s="69"/>
      <c r="D42" s="40"/>
      <c r="E42" s="70"/>
      <c r="F42" s="43"/>
      <c r="G42" s="69"/>
      <c r="H42" s="40"/>
      <c r="I42" s="70"/>
      <c r="J42" s="43"/>
      <c r="K42" s="69"/>
      <c r="L42" s="40"/>
      <c r="M42" s="70"/>
      <c r="N42" s="43"/>
      <c r="O42" s="69"/>
      <c r="P42" s="40"/>
      <c r="Q42" s="70"/>
      <c r="R42" s="43">
        <v>180</v>
      </c>
      <c r="S42" s="69"/>
      <c r="T42" s="40">
        <v>50</v>
      </c>
      <c r="U42" s="70"/>
      <c r="V42" s="43"/>
      <c r="W42" s="69"/>
      <c r="X42" s="40"/>
      <c r="Y42" s="70"/>
      <c r="Z42" s="71"/>
      <c r="AA42" s="72"/>
    </row>
    <row r="43" spans="1:27">
      <c r="A43" s="3">
        <v>39</v>
      </c>
      <c r="B43" s="43"/>
      <c r="C43" s="69"/>
      <c r="D43" s="40"/>
      <c r="E43" s="70"/>
      <c r="F43" s="43"/>
      <c r="G43" s="69"/>
      <c r="H43" s="40"/>
      <c r="I43" s="70"/>
      <c r="J43" s="43"/>
      <c r="K43" s="69"/>
      <c r="L43" s="40"/>
      <c r="M43" s="70"/>
      <c r="N43" s="43"/>
      <c r="O43" s="69"/>
      <c r="P43" s="40"/>
      <c r="Q43" s="70"/>
      <c r="R43" s="43">
        <v>1210</v>
      </c>
      <c r="S43" s="69">
        <v>25</v>
      </c>
      <c r="T43" s="40"/>
      <c r="U43" s="70"/>
      <c r="V43" s="43"/>
      <c r="W43" s="69"/>
      <c r="X43" s="40">
        <v>50</v>
      </c>
      <c r="Y43" s="70"/>
      <c r="Z43" s="71"/>
      <c r="AA43" s="72"/>
    </row>
    <row r="44" spans="1:27">
      <c r="A44" s="21">
        <v>40</v>
      </c>
      <c r="B44" s="43"/>
      <c r="C44" s="69"/>
      <c r="D44" s="40"/>
      <c r="E44" s="70"/>
      <c r="F44" s="43"/>
      <c r="G44" s="69"/>
      <c r="H44" s="40"/>
      <c r="I44" s="70"/>
      <c r="J44" s="43"/>
      <c r="K44" s="69"/>
      <c r="L44" s="40"/>
      <c r="M44" s="70"/>
      <c r="N44" s="43"/>
      <c r="O44" s="69"/>
      <c r="P44" s="40"/>
      <c r="Q44" s="70"/>
      <c r="R44" s="43"/>
      <c r="S44" s="69"/>
      <c r="T44" s="40">
        <v>431</v>
      </c>
      <c r="U44" s="70"/>
      <c r="V44" s="43"/>
      <c r="W44" s="69"/>
      <c r="X44" s="40"/>
      <c r="Y44" s="70"/>
      <c r="Z44" s="71"/>
      <c r="AA44" s="72"/>
    </row>
    <row r="45" spans="1:27">
      <c r="A45" s="3">
        <v>41</v>
      </c>
      <c r="B45" s="43"/>
      <c r="C45" s="69"/>
      <c r="D45" s="40"/>
      <c r="E45" s="70"/>
      <c r="F45" s="43"/>
      <c r="G45" s="69"/>
      <c r="H45" s="40"/>
      <c r="I45" s="70"/>
      <c r="J45" s="43"/>
      <c r="K45" s="69"/>
      <c r="L45" s="40"/>
      <c r="M45" s="70"/>
      <c r="N45" s="43"/>
      <c r="O45" s="69"/>
      <c r="P45" s="40"/>
      <c r="Q45" s="70"/>
      <c r="R45" s="43"/>
      <c r="S45" s="69"/>
      <c r="T45" s="40">
        <v>680</v>
      </c>
      <c r="U45" s="70"/>
      <c r="V45" s="43"/>
      <c r="W45" s="69"/>
      <c r="X45" s="40"/>
      <c r="Y45" s="70"/>
      <c r="Z45" s="71"/>
      <c r="AA45" s="72">
        <v>0</v>
      </c>
    </row>
    <row r="46" spans="1:27">
      <c r="A46" s="21">
        <v>42</v>
      </c>
      <c r="B46" s="43"/>
      <c r="C46" s="69"/>
      <c r="D46" s="40"/>
      <c r="E46" s="70"/>
      <c r="F46" s="43"/>
      <c r="G46" s="69"/>
      <c r="H46" s="40"/>
      <c r="I46" s="70"/>
      <c r="J46" s="43"/>
      <c r="K46" s="69"/>
      <c r="L46" s="40"/>
      <c r="M46" s="70"/>
      <c r="N46" s="43"/>
      <c r="O46" s="69"/>
      <c r="P46" s="40"/>
      <c r="Q46" s="70"/>
      <c r="R46" s="43"/>
      <c r="S46" s="69"/>
      <c r="T46" s="40">
        <v>429</v>
      </c>
      <c r="U46" s="70"/>
      <c r="V46" s="43"/>
      <c r="W46" s="69"/>
      <c r="X46" s="40"/>
      <c r="Y46" s="70"/>
      <c r="Z46" s="71"/>
      <c r="AA46" s="72"/>
    </row>
    <row r="47" spans="1:27">
      <c r="A47" s="3">
        <v>43</v>
      </c>
      <c r="B47" s="43"/>
      <c r="C47" s="69"/>
      <c r="D47" s="40"/>
      <c r="E47" s="70"/>
      <c r="F47" s="43"/>
      <c r="G47" s="69"/>
      <c r="H47" s="40"/>
      <c r="I47" s="70"/>
      <c r="J47" s="43"/>
      <c r="K47" s="69"/>
      <c r="L47" s="40"/>
      <c r="M47" s="70"/>
      <c r="N47" s="43"/>
      <c r="O47" s="69"/>
      <c r="P47" s="40"/>
      <c r="Q47" s="70"/>
      <c r="R47" s="43"/>
      <c r="S47" s="69"/>
      <c r="T47" s="40">
        <v>253</v>
      </c>
      <c r="U47" s="70">
        <v>25</v>
      </c>
      <c r="V47" s="43"/>
      <c r="W47" s="69"/>
      <c r="X47" s="40"/>
      <c r="Y47" s="70"/>
      <c r="Z47" s="71"/>
      <c r="AA47" s="72"/>
    </row>
    <row r="48" spans="1:27">
      <c r="A48" s="21">
        <v>44</v>
      </c>
      <c r="B48" s="43"/>
      <c r="C48" s="69"/>
      <c r="D48" s="40"/>
      <c r="E48" s="70"/>
      <c r="F48" s="43"/>
      <c r="G48" s="69"/>
      <c r="H48" s="40"/>
      <c r="I48" s="70"/>
      <c r="J48" s="43"/>
      <c r="K48" s="69"/>
      <c r="L48" s="40"/>
      <c r="M48" s="70"/>
      <c r="N48" s="43"/>
      <c r="O48" s="69"/>
      <c r="P48" s="40"/>
      <c r="Q48" s="70"/>
      <c r="R48" s="43"/>
      <c r="S48" s="69"/>
      <c r="T48" s="40"/>
      <c r="U48" s="70"/>
      <c r="V48" s="43">
        <v>0</v>
      </c>
      <c r="W48" s="69"/>
      <c r="X48" s="40"/>
      <c r="Y48" s="70"/>
      <c r="Z48" s="71"/>
      <c r="AA48" s="72"/>
    </row>
    <row r="49" spans="1:30">
      <c r="A49" s="3">
        <v>45</v>
      </c>
      <c r="B49" s="43"/>
      <c r="C49" s="69"/>
      <c r="D49" s="40"/>
      <c r="E49" s="70"/>
      <c r="F49" s="43"/>
      <c r="G49" s="69"/>
      <c r="H49" s="40"/>
      <c r="I49" s="70"/>
      <c r="J49" s="43"/>
      <c r="K49" s="69"/>
      <c r="L49" s="40"/>
      <c r="M49" s="70"/>
      <c r="N49" s="43"/>
      <c r="O49" s="69"/>
      <c r="P49" s="40"/>
      <c r="Q49" s="70"/>
      <c r="R49" s="43"/>
      <c r="S49" s="69"/>
      <c r="T49" s="40"/>
      <c r="U49" s="70"/>
      <c r="V49" s="43">
        <v>0</v>
      </c>
      <c r="W49" s="69"/>
      <c r="X49" s="40"/>
      <c r="Y49" s="70"/>
      <c r="Z49" s="71"/>
      <c r="AA49" s="72"/>
    </row>
    <row r="50" spans="1:30">
      <c r="A50" s="21">
        <v>46</v>
      </c>
      <c r="B50" s="43"/>
      <c r="C50" s="69"/>
      <c r="D50" s="40"/>
      <c r="E50" s="70"/>
      <c r="F50" s="43"/>
      <c r="G50" s="69"/>
      <c r="H50" s="40"/>
      <c r="I50" s="70"/>
      <c r="J50" s="43"/>
      <c r="K50" s="69"/>
      <c r="L50" s="40"/>
      <c r="M50" s="70"/>
      <c r="N50" s="43"/>
      <c r="O50" s="69"/>
      <c r="P50" s="40"/>
      <c r="Q50" s="70"/>
      <c r="R50" s="43"/>
      <c r="S50" s="69"/>
      <c r="T50" s="40"/>
      <c r="U50" s="70"/>
      <c r="V50" s="43">
        <v>0</v>
      </c>
      <c r="W50" s="69"/>
      <c r="X50" s="40"/>
      <c r="Y50" s="70"/>
      <c r="Z50" s="71"/>
      <c r="AA50" s="72"/>
    </row>
    <row r="51" spans="1:30">
      <c r="A51" s="3">
        <v>47</v>
      </c>
      <c r="B51" s="43"/>
      <c r="C51" s="69"/>
      <c r="D51" s="40"/>
      <c r="E51" s="70"/>
      <c r="F51" s="43"/>
      <c r="G51" s="69"/>
      <c r="H51" s="40"/>
      <c r="I51" s="70"/>
      <c r="J51" s="43"/>
      <c r="K51" s="69"/>
      <c r="L51" s="40"/>
      <c r="M51" s="70"/>
      <c r="N51" s="43"/>
      <c r="O51" s="69"/>
      <c r="P51" s="40"/>
      <c r="Q51" s="70"/>
      <c r="R51" s="43"/>
      <c r="S51" s="69"/>
      <c r="T51" s="40"/>
      <c r="U51" s="70"/>
      <c r="V51" s="43">
        <v>0</v>
      </c>
      <c r="W51" s="69"/>
      <c r="X51" s="40"/>
      <c r="Y51" s="70"/>
      <c r="Z51" s="71"/>
      <c r="AA51" s="72"/>
    </row>
    <row r="52" spans="1:30">
      <c r="A52" s="21">
        <v>48</v>
      </c>
      <c r="B52" s="43"/>
      <c r="C52" s="69"/>
      <c r="D52" s="40"/>
      <c r="E52" s="70"/>
      <c r="F52" s="43"/>
      <c r="G52" s="69"/>
      <c r="H52" s="40"/>
      <c r="I52" s="70"/>
      <c r="J52" s="43"/>
      <c r="K52" s="69"/>
      <c r="L52" s="40"/>
      <c r="M52" s="70"/>
      <c r="N52" s="43"/>
      <c r="O52" s="69"/>
      <c r="P52" s="40"/>
      <c r="Q52" s="70"/>
      <c r="R52" s="43"/>
      <c r="S52" s="69"/>
      <c r="T52" s="40"/>
      <c r="U52" s="70"/>
      <c r="V52" s="43">
        <v>0</v>
      </c>
      <c r="W52" s="69"/>
      <c r="X52" s="40"/>
      <c r="Y52" s="70"/>
      <c r="Z52" s="71"/>
      <c r="AA52" s="72"/>
    </row>
    <row r="53" spans="1:30">
      <c r="A53" s="3">
        <v>49</v>
      </c>
      <c r="B53" s="43"/>
      <c r="C53" s="69"/>
      <c r="D53" s="40"/>
      <c r="E53" s="70"/>
      <c r="F53" s="43"/>
      <c r="G53" s="69"/>
      <c r="H53" s="40"/>
      <c r="I53" s="70"/>
      <c r="J53" s="43"/>
      <c r="K53" s="69"/>
      <c r="L53" s="40"/>
      <c r="M53" s="70"/>
      <c r="N53" s="43"/>
      <c r="O53" s="69"/>
      <c r="P53" s="40"/>
      <c r="Q53" s="70"/>
      <c r="R53" s="43"/>
      <c r="S53" s="69"/>
      <c r="T53" s="40"/>
      <c r="U53" s="70"/>
      <c r="V53" s="43"/>
      <c r="W53" s="69"/>
      <c r="X53" s="40">
        <v>0</v>
      </c>
      <c r="Y53" s="70"/>
      <c r="Z53" s="71"/>
      <c r="AA53" s="72"/>
    </row>
    <row r="54" spans="1:30">
      <c r="A54" s="21">
        <v>50</v>
      </c>
      <c r="B54" s="43"/>
      <c r="C54" s="69"/>
      <c r="D54" s="40"/>
      <c r="E54" s="70"/>
      <c r="F54" s="43"/>
      <c r="G54" s="69"/>
      <c r="H54" s="40"/>
      <c r="I54" s="70"/>
      <c r="J54" s="43"/>
      <c r="K54" s="69"/>
      <c r="L54" s="40"/>
      <c r="M54" s="70"/>
      <c r="N54" s="43"/>
      <c r="O54" s="69"/>
      <c r="P54" s="40"/>
      <c r="Q54" s="70"/>
      <c r="R54" s="43"/>
      <c r="S54" s="69"/>
      <c r="T54" s="40"/>
      <c r="U54" s="70"/>
      <c r="V54" s="43"/>
      <c r="W54" s="69"/>
      <c r="X54" s="40">
        <v>0</v>
      </c>
      <c r="Y54" s="70"/>
      <c r="Z54" s="71"/>
      <c r="AA54" s="72"/>
    </row>
    <row r="55" spans="1:30">
      <c r="A55" s="21">
        <v>51</v>
      </c>
      <c r="B55" s="43"/>
      <c r="C55" s="69"/>
      <c r="D55" s="40"/>
      <c r="E55" s="70"/>
      <c r="F55" s="43"/>
      <c r="G55" s="69"/>
      <c r="H55" s="40"/>
      <c r="I55" s="70"/>
      <c r="J55" s="43"/>
      <c r="K55" s="69"/>
      <c r="L55" s="40"/>
      <c r="M55" s="70"/>
      <c r="N55" s="43"/>
      <c r="O55" s="69"/>
      <c r="P55" s="40"/>
      <c r="Q55" s="70"/>
      <c r="R55" s="43"/>
      <c r="S55" s="69"/>
      <c r="T55" s="40"/>
      <c r="U55" s="70"/>
      <c r="V55" s="43"/>
      <c r="W55" s="69"/>
      <c r="X55" s="40">
        <v>0</v>
      </c>
      <c r="Y55" s="70"/>
      <c r="Z55" s="71"/>
      <c r="AA55" s="72"/>
      <c r="AD55" t="s">
        <v>20</v>
      </c>
    </row>
    <row r="56" spans="1:30" ht="13.5" thickBot="1">
      <c r="A56" s="3">
        <v>52</v>
      </c>
      <c r="B56" s="73"/>
      <c r="C56" s="73"/>
      <c r="D56" s="74"/>
      <c r="E56" s="74"/>
      <c r="F56" s="73"/>
      <c r="G56" s="73"/>
      <c r="H56" s="74"/>
      <c r="I56" s="74"/>
      <c r="J56" s="73"/>
      <c r="K56" s="73"/>
      <c r="L56" s="74"/>
      <c r="M56" s="74"/>
      <c r="N56" s="43"/>
      <c r="O56" s="69"/>
      <c r="P56" s="40"/>
      <c r="Q56" s="70"/>
      <c r="R56" s="43"/>
      <c r="S56" s="69"/>
      <c r="T56" s="40"/>
      <c r="U56" s="70"/>
      <c r="V56" s="43"/>
      <c r="W56" s="69"/>
      <c r="X56" s="40">
        <v>0</v>
      </c>
      <c r="Y56" s="74"/>
      <c r="Z56" s="75"/>
      <c r="AA56" s="76"/>
    </row>
    <row r="57" spans="1:30" ht="13.5" thickBot="1">
      <c r="A57" s="2" t="s">
        <v>1</v>
      </c>
      <c r="B57" s="28">
        <f t="shared" ref="B57:AA57" si="0">SUM(B3:B56)</f>
        <v>1715</v>
      </c>
      <c r="C57" s="29">
        <v>25</v>
      </c>
      <c r="D57" s="30">
        <f t="shared" si="0"/>
        <v>2752</v>
      </c>
      <c r="E57" s="31">
        <f t="shared" si="0"/>
        <v>0</v>
      </c>
      <c r="F57" s="28">
        <f t="shared" si="0"/>
        <v>2283</v>
      </c>
      <c r="G57" s="29">
        <f t="shared" si="0"/>
        <v>0</v>
      </c>
      <c r="H57" s="30">
        <f t="shared" si="0"/>
        <v>2549</v>
      </c>
      <c r="I57" s="31">
        <f t="shared" si="0"/>
        <v>0</v>
      </c>
      <c r="J57" s="28">
        <f t="shared" si="0"/>
        <v>1295</v>
      </c>
      <c r="K57" s="31">
        <f t="shared" si="0"/>
        <v>50</v>
      </c>
      <c r="L57" s="30">
        <f>SUM(L3:L56)</f>
        <v>1066</v>
      </c>
      <c r="M57" s="31">
        <f t="shared" si="0"/>
        <v>75</v>
      </c>
      <c r="N57" s="28">
        <f>SUM(N3:N56)</f>
        <v>1132</v>
      </c>
      <c r="O57" s="29">
        <f t="shared" si="0"/>
        <v>50</v>
      </c>
      <c r="P57" s="30">
        <f t="shared" si="0"/>
        <v>1356</v>
      </c>
      <c r="Q57" s="31">
        <f t="shared" si="0"/>
        <v>50</v>
      </c>
      <c r="R57" s="28">
        <f t="shared" si="0"/>
        <v>1905</v>
      </c>
      <c r="S57" s="29">
        <f t="shared" si="0"/>
        <v>25</v>
      </c>
      <c r="T57" s="30">
        <f t="shared" si="0"/>
        <v>1843</v>
      </c>
      <c r="U57" s="31">
        <f t="shared" si="0"/>
        <v>25</v>
      </c>
      <c r="V57" s="28">
        <f t="shared" si="0"/>
        <v>0</v>
      </c>
      <c r="W57" s="29">
        <f t="shared" si="0"/>
        <v>0</v>
      </c>
      <c r="X57" s="30">
        <f t="shared" si="0"/>
        <v>50</v>
      </c>
      <c r="Y57" s="31">
        <f t="shared" si="0"/>
        <v>0</v>
      </c>
      <c r="Z57" s="32">
        <f t="shared" si="0"/>
        <v>583</v>
      </c>
      <c r="AA57" s="33">
        <f t="shared" si="0"/>
        <v>454</v>
      </c>
    </row>
    <row r="58" spans="1:30">
      <c r="A58" s="53">
        <f>(B57+D57+F57+H57+J57+L57+N57+P57+R57+T57+V57+X57)/27640</f>
        <v>0.64927641099855282</v>
      </c>
      <c r="B58" s="53">
        <f>B57/2260</f>
        <v>0.75884955752212391</v>
      </c>
      <c r="C58" s="53"/>
      <c r="D58" s="53">
        <f>D57/2260</f>
        <v>1.2176991150442478</v>
      </c>
      <c r="E58" s="53"/>
      <c r="F58" s="53">
        <f>F57/2260</f>
        <v>1.0101769911504426</v>
      </c>
      <c r="G58" s="53"/>
      <c r="H58" s="53">
        <f>H57/2260</f>
        <v>1.1278761061946903</v>
      </c>
      <c r="I58" s="53"/>
      <c r="J58" s="53">
        <f>J57/2260</f>
        <v>0.57300884955752207</v>
      </c>
      <c r="K58" s="53"/>
      <c r="L58" s="53">
        <f>L57/2260</f>
        <v>0.47168141592920354</v>
      </c>
      <c r="M58" s="53"/>
      <c r="N58" s="53">
        <f>N57/2260</f>
        <v>0.50088495575221237</v>
      </c>
      <c r="O58" s="53"/>
      <c r="P58" s="53">
        <f>P57/2260</f>
        <v>0.6</v>
      </c>
      <c r="Q58" s="53"/>
      <c r="R58" s="53">
        <f>R57/2260</f>
        <v>0.84292035398230092</v>
      </c>
      <c r="S58" s="53"/>
      <c r="T58" s="53">
        <f>T57/2260</f>
        <v>0.81548672566371683</v>
      </c>
      <c r="U58" s="53"/>
      <c r="V58" s="53">
        <f>V57/2260</f>
        <v>0</v>
      </c>
      <c r="W58" s="53"/>
      <c r="X58" s="53">
        <f>X57/2260</f>
        <v>2.2123893805309734E-2</v>
      </c>
      <c r="Y58" s="53"/>
      <c r="Z58" s="53"/>
      <c r="AA58" s="53"/>
    </row>
    <row r="59" spans="1:30" ht="13.5" thickBot="1">
      <c r="A59" s="37" t="s">
        <v>5</v>
      </c>
      <c r="B59" s="37"/>
      <c r="C59" s="37"/>
      <c r="D59" s="37"/>
      <c r="E59" s="80">
        <f>SUM(AA57)</f>
        <v>454</v>
      </c>
      <c r="F59" s="80"/>
      <c r="G59" s="80"/>
      <c r="H59" s="37" t="s">
        <v>6</v>
      </c>
      <c r="I59" s="37"/>
      <c r="J59" s="80">
        <f>SUM(C57,E57,G57,I57,K57,M57,O57,Q57,S57,U57,W57,Y57)</f>
        <v>300</v>
      </c>
      <c r="K59" s="80"/>
      <c r="L59" s="37"/>
      <c r="M59" s="37" t="s">
        <v>7</v>
      </c>
      <c r="N59" s="37"/>
      <c r="O59" s="37"/>
      <c r="P59" s="37"/>
      <c r="Q59" s="80">
        <f>SUM(B57,D57,F57,H57,J57,L57,N57,P57,R57,T57,V57,X57,Z57)</f>
        <v>18529</v>
      </c>
      <c r="R59" s="80"/>
      <c r="S59" s="80"/>
      <c r="T59" s="37"/>
      <c r="U59" s="37" t="s">
        <v>8</v>
      </c>
      <c r="V59" s="37"/>
      <c r="W59" s="37"/>
      <c r="X59" s="80">
        <f>SUM(Q59/12)</f>
        <v>1544.0833333333333</v>
      </c>
      <c r="Y59" s="80"/>
      <c r="Z59" s="81"/>
      <c r="AA59" s="37"/>
    </row>
    <row r="60" spans="1:30" ht="42" customHeight="1" thickTop="1"/>
    <row r="61" spans="1:30" ht="21" customHeight="1"/>
    <row r="62" spans="1:30" ht="21" customHeight="1"/>
    <row r="63" spans="1:30" ht="21" customHeight="1"/>
    <row r="64" spans="1:30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30">
    <mergeCell ref="A1:A2"/>
    <mergeCell ref="A29:A30"/>
    <mergeCell ref="J59:K59"/>
    <mergeCell ref="E59:G59"/>
    <mergeCell ref="Q59:S59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X59:Z59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workbookViewId="0">
      <selection activeCell="D30" sqref="D30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>
      <c r="A2" s="10"/>
      <c r="B2" s="96"/>
      <c r="C2" s="88" t="s">
        <v>10</v>
      </c>
      <c r="D2" s="89"/>
      <c r="E2" s="10"/>
      <c r="F2" s="99"/>
      <c r="G2" s="92" t="s">
        <v>11</v>
      </c>
      <c r="H2" s="93"/>
      <c r="I2" s="10"/>
      <c r="J2" s="10"/>
      <c r="K2" s="10"/>
      <c r="L2" s="10"/>
    </row>
    <row r="3" spans="1:14" ht="13.5" customHeight="1">
      <c r="B3" s="97"/>
      <c r="C3" s="90"/>
      <c r="D3" s="91"/>
      <c r="E3" s="10"/>
      <c r="F3" s="100"/>
      <c r="G3" s="94"/>
      <c r="H3" s="95"/>
    </row>
    <row r="4" spans="1:14" ht="18.75" thickBot="1">
      <c r="B4" s="98"/>
      <c r="C4" s="22" t="s">
        <v>9</v>
      </c>
      <c r="D4" s="23" t="s">
        <v>13</v>
      </c>
      <c r="E4" s="15"/>
      <c r="F4" s="101"/>
      <c r="G4" s="22" t="s">
        <v>9</v>
      </c>
      <c r="H4" s="23" t="s">
        <v>12</v>
      </c>
    </row>
    <row r="5" spans="1:14" ht="15">
      <c r="B5" s="24">
        <v>1</v>
      </c>
      <c r="C5" s="25" t="str">
        <f>(Regnskab!D1)</f>
        <v>Bajads (4)</v>
      </c>
      <c r="D5" s="27">
        <f>(Regnskab!D57)</f>
        <v>2752</v>
      </c>
      <c r="E5" s="16"/>
      <c r="F5" s="19">
        <v>1</v>
      </c>
      <c r="G5" s="25" t="str">
        <f>(Regnskab!L1)</f>
        <v>Ejnar (5)</v>
      </c>
      <c r="H5" s="26">
        <f>(Regnskab!M57)</f>
        <v>75</v>
      </c>
    </row>
    <row r="6" spans="1:14" ht="15">
      <c r="B6" s="19">
        <v>2</v>
      </c>
      <c r="C6" s="18" t="str">
        <f>(Regnskab!H1)</f>
        <v>Baske (4)</v>
      </c>
      <c r="D6" s="13">
        <f>(Regnskab!H57)</f>
        <v>2549</v>
      </c>
      <c r="E6" s="16"/>
      <c r="F6" s="19">
        <v>2</v>
      </c>
      <c r="G6" s="18" t="str">
        <f>(Regnskab!J1)</f>
        <v>Kim Vagn (4)</v>
      </c>
      <c r="H6" s="11">
        <f>(Regnskab!K57)</f>
        <v>50</v>
      </c>
    </row>
    <row r="7" spans="1:14" ht="15">
      <c r="B7" s="19">
        <v>3</v>
      </c>
      <c r="C7" s="18" t="str">
        <f>(Regnskab!F1)</f>
        <v>Marinus (5)</v>
      </c>
      <c r="D7" s="13">
        <f>(Regnskab!F57)</f>
        <v>2283</v>
      </c>
      <c r="E7" s="16"/>
      <c r="F7" s="19">
        <v>2</v>
      </c>
      <c r="G7" s="18" t="str">
        <f>(Regnskab!N1)</f>
        <v>Berg (4)</v>
      </c>
      <c r="H7" s="11">
        <f>(Regnskab!O57)</f>
        <v>50</v>
      </c>
    </row>
    <row r="8" spans="1:14" ht="15">
      <c r="B8" s="19">
        <v>4</v>
      </c>
      <c r="C8" s="18" t="str">
        <f>(Regnskab!R1)</f>
        <v>Poker (4)</v>
      </c>
      <c r="D8" s="13">
        <f>(Regnskab!R57)</f>
        <v>1905</v>
      </c>
      <c r="E8" s="16"/>
      <c r="F8" s="19">
        <v>2</v>
      </c>
      <c r="G8" s="18" t="str">
        <f>(Regnskab!P1)</f>
        <v>Kromanden (5)</v>
      </c>
      <c r="H8" s="11">
        <f>(Regnskab!Q57)</f>
        <v>50</v>
      </c>
    </row>
    <row r="9" spans="1:14" ht="15">
      <c r="B9" s="19">
        <v>5</v>
      </c>
      <c r="C9" s="18" t="str">
        <f>(Regnskab!T1)</f>
        <v>Benny (4)</v>
      </c>
      <c r="D9" s="13">
        <f>(Regnskab!T57)</f>
        <v>1843</v>
      </c>
      <c r="E9" s="16"/>
      <c r="F9" s="19">
        <v>2</v>
      </c>
      <c r="G9" s="18" t="str">
        <f>(Regnskab!B1)</f>
        <v>Damborg (4)</v>
      </c>
      <c r="H9" s="11">
        <f>(Regnskab!C57)</f>
        <v>25</v>
      </c>
    </row>
    <row r="10" spans="1:14" ht="15">
      <c r="B10" s="19">
        <v>6</v>
      </c>
      <c r="C10" s="18" t="str">
        <f>(Regnskab!B1)</f>
        <v>Damborg (4)</v>
      </c>
      <c r="D10" s="13">
        <f>(Regnskab!B57)</f>
        <v>1715</v>
      </c>
      <c r="E10" s="16"/>
      <c r="F10" s="19">
        <v>2</v>
      </c>
      <c r="G10" s="18" t="str">
        <f>(Regnskab!R1)</f>
        <v>Poker (4)</v>
      </c>
      <c r="H10" s="11">
        <f>(Regnskab!S57)</f>
        <v>25</v>
      </c>
    </row>
    <row r="11" spans="1:14" ht="15">
      <c r="B11" s="19">
        <v>7</v>
      </c>
      <c r="C11" s="18" t="str">
        <f>(Regnskab!P1)</f>
        <v>Kromanden (5)</v>
      </c>
      <c r="D11" s="13">
        <f>(Regnskab!P57)</f>
        <v>1356</v>
      </c>
      <c r="E11" s="16"/>
      <c r="F11" s="19">
        <v>2</v>
      </c>
      <c r="G11" s="18" t="str">
        <f>(Regnskab!T1)</f>
        <v>Benny (4)</v>
      </c>
      <c r="H11" s="11">
        <f>(Regnskab!U57)</f>
        <v>25</v>
      </c>
    </row>
    <row r="12" spans="1:14" ht="15">
      <c r="B12" s="19">
        <v>8</v>
      </c>
      <c r="C12" s="18" t="str">
        <f>(Regnskab!J1)</f>
        <v>Kim Vagn (4)</v>
      </c>
      <c r="D12" s="13">
        <f>(Regnskab!J57)</f>
        <v>1295</v>
      </c>
      <c r="E12" s="16"/>
      <c r="F12" s="19">
        <v>12</v>
      </c>
      <c r="G12" s="18" t="str">
        <f>(Regnskab!F1)</f>
        <v>Marinus (5)</v>
      </c>
      <c r="H12" s="11">
        <f>(Regnskab!G57)</f>
        <v>0</v>
      </c>
    </row>
    <row r="13" spans="1:14" ht="15">
      <c r="B13" s="19">
        <v>9</v>
      </c>
      <c r="C13" s="18" t="str">
        <f>(Regnskab!N1)</f>
        <v>Berg (4)</v>
      </c>
      <c r="D13" s="13">
        <f>(Regnskab!N57)</f>
        <v>1132</v>
      </c>
      <c r="E13" s="16"/>
      <c r="F13" s="19">
        <v>12</v>
      </c>
      <c r="G13" s="18" t="str">
        <f>(Regnskab!D1)</f>
        <v>Bajads (4)</v>
      </c>
      <c r="H13" s="11">
        <f>(Regnskab!E57)</f>
        <v>0</v>
      </c>
    </row>
    <row r="14" spans="1:14" ht="15">
      <c r="B14" s="19">
        <v>10</v>
      </c>
      <c r="C14" s="18" t="str">
        <f>(Regnskab!L1)</f>
        <v>Ejnar (5)</v>
      </c>
      <c r="D14" s="13">
        <f>(Regnskab!L57)</f>
        <v>1066</v>
      </c>
      <c r="E14" s="16"/>
      <c r="F14" s="19">
        <v>12</v>
      </c>
      <c r="G14" s="18" t="str">
        <f>(Regnskab!V1)</f>
        <v>Rytter (5)</v>
      </c>
      <c r="H14" s="11">
        <f>(Regnskab!W57)</f>
        <v>0</v>
      </c>
    </row>
    <row r="15" spans="1:14" ht="15">
      <c r="B15" s="19">
        <v>10</v>
      </c>
      <c r="C15" s="18" t="str">
        <f>(Regnskab!X1)</f>
        <v>Carlo (4)</v>
      </c>
      <c r="D15" s="13">
        <f>(Regnskab!X57)</f>
        <v>50</v>
      </c>
      <c r="E15" s="16"/>
      <c r="F15" s="19">
        <v>12</v>
      </c>
      <c r="G15" s="56" t="str">
        <f>(Regnskab!H1)</f>
        <v>Baske (4)</v>
      </c>
      <c r="H15" s="11">
        <f>(Regnskab!I57)</f>
        <v>0</v>
      </c>
    </row>
    <row r="16" spans="1:14" ht="15.75" thickBot="1">
      <c r="B16" s="52">
        <v>12</v>
      </c>
      <c r="C16" s="20" t="str">
        <f>(Regnskab!V1)</f>
        <v>Rytter (5)</v>
      </c>
      <c r="D16" s="14">
        <f>(Regnskab!V57)</f>
        <v>0</v>
      </c>
      <c r="E16" s="16"/>
      <c r="F16" s="19">
        <v>12</v>
      </c>
      <c r="G16" s="20" t="str">
        <f>(Regnskab!X1)</f>
        <v>Carlo (4)</v>
      </c>
      <c r="H16" s="12">
        <f>(Regnskab!Y57)</f>
        <v>0</v>
      </c>
    </row>
    <row r="17" spans="1:8" ht="15">
      <c r="A17" s="17"/>
      <c r="B17" s="9"/>
      <c r="C17"/>
    </row>
    <row r="18" spans="1:8" ht="12.75" customHeight="1">
      <c r="C18" s="1" t="s">
        <v>13</v>
      </c>
      <c r="D18" s="77">
        <f>SUM(D5:D17)</f>
        <v>17946</v>
      </c>
      <c r="H18" s="79"/>
    </row>
    <row r="19" spans="1:8" ht="13.5" customHeight="1">
      <c r="C19" s="1" t="s">
        <v>15</v>
      </c>
      <c r="D19" s="77">
        <f>SUM(Regnskab!AA3:'Regnskab'!AA56)</f>
        <v>454</v>
      </c>
    </row>
    <row r="20" spans="1:8">
      <c r="C20" s="1" t="s">
        <v>19</v>
      </c>
      <c r="D20" s="77">
        <f>SUM(Regnskab!Z3:'Regnskab'!Z56)</f>
        <v>583</v>
      </c>
    </row>
    <row r="21" spans="1:8" ht="13.5" thickBot="1">
      <c r="D21" s="78">
        <f>SUM(D18:D20)</f>
        <v>18983</v>
      </c>
      <c r="H21" s="78">
        <f>SUM(H5:H16)</f>
        <v>300</v>
      </c>
    </row>
    <row r="22" spans="1:8" ht="13.5" thickTop="1"/>
    <row r="27" spans="1:8">
      <c r="F27" t="s">
        <v>16</v>
      </c>
    </row>
  </sheetData>
  <autoFilter ref="C4:D16" xr:uid="{00000000-0009-0000-0000-000001000000}">
    <sortState xmlns:xlrd2="http://schemas.microsoft.com/office/spreadsheetml/2017/richdata2" ref="C5:D16">
      <sortCondition descending="1" ref="D5:D16"/>
    </sortState>
  </autoFilter>
  <sortState xmlns:xlrd2="http://schemas.microsoft.com/office/spreadsheetml/2017/richdata2" ref="G5:H16">
    <sortCondition descending="1" ref="H5:H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B25"/>
  <sheetViews>
    <sheetView workbookViewId="0">
      <selection activeCell="AA25" sqref="AA25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</cols>
  <sheetData>
    <row r="1" spans="1:28">
      <c r="A1" s="45"/>
      <c r="B1" s="46">
        <v>1998</v>
      </c>
      <c r="C1" s="46">
        <v>1999</v>
      </c>
      <c r="D1" s="46">
        <v>2000</v>
      </c>
      <c r="E1" s="46">
        <v>2001</v>
      </c>
      <c r="F1" s="46">
        <v>2002</v>
      </c>
      <c r="G1" s="46">
        <v>2003</v>
      </c>
      <c r="H1" s="46">
        <v>2004</v>
      </c>
      <c r="I1" s="46">
        <v>2005</v>
      </c>
      <c r="J1" s="46">
        <v>2006</v>
      </c>
      <c r="K1" s="46">
        <v>2007</v>
      </c>
      <c r="L1" s="46">
        <v>2008</v>
      </c>
      <c r="M1" s="46">
        <v>2009</v>
      </c>
      <c r="N1" s="46">
        <v>2010</v>
      </c>
      <c r="O1" s="46">
        <v>2011</v>
      </c>
      <c r="P1" s="46">
        <v>2012</v>
      </c>
      <c r="Q1" s="46">
        <v>2013</v>
      </c>
      <c r="R1" s="46">
        <v>2014</v>
      </c>
      <c r="S1" s="46">
        <v>2015</v>
      </c>
      <c r="T1" s="46">
        <v>2016</v>
      </c>
      <c r="U1" s="46">
        <v>2017</v>
      </c>
      <c r="V1" s="46">
        <v>2018</v>
      </c>
      <c r="W1" s="46">
        <v>2019</v>
      </c>
    </row>
    <row r="2" spans="1:28">
      <c r="A2" s="47" t="s">
        <v>17</v>
      </c>
      <c r="B2" s="48">
        <v>2924</v>
      </c>
      <c r="C2" s="48">
        <v>6691</v>
      </c>
      <c r="D2" s="48">
        <v>5754</v>
      </c>
      <c r="E2" s="48">
        <v>6741</v>
      </c>
      <c r="F2" s="48">
        <v>7237</v>
      </c>
      <c r="G2" s="48">
        <v>13933</v>
      </c>
      <c r="H2" s="48">
        <v>8476</v>
      </c>
      <c r="I2" s="48">
        <v>10227</v>
      </c>
      <c r="J2" s="48">
        <v>13555</v>
      </c>
      <c r="K2" s="48">
        <v>11119</v>
      </c>
      <c r="L2" s="48">
        <v>10403</v>
      </c>
      <c r="M2" s="48">
        <v>16824</v>
      </c>
      <c r="N2" s="48">
        <v>20410</v>
      </c>
      <c r="O2" s="48">
        <v>13365</v>
      </c>
      <c r="P2" s="48">
        <v>16285</v>
      </c>
      <c r="Q2" s="48">
        <v>24771</v>
      </c>
      <c r="R2" s="48">
        <v>17128</v>
      </c>
      <c r="S2" s="48">
        <v>20745</v>
      </c>
      <c r="T2" s="48">
        <v>26751</v>
      </c>
      <c r="U2" s="48">
        <v>16053</v>
      </c>
      <c r="V2" s="48">
        <v>21269</v>
      </c>
      <c r="W2" s="48">
        <f>SUM(Tipsmester!D18)</f>
        <v>17946</v>
      </c>
    </row>
    <row r="3" spans="1:28">
      <c r="A3" s="47" t="s">
        <v>12</v>
      </c>
      <c r="B3" s="48">
        <v>625</v>
      </c>
      <c r="C3" s="48">
        <v>525</v>
      </c>
      <c r="D3" s="48">
        <v>450</v>
      </c>
      <c r="E3" s="48">
        <v>525</v>
      </c>
      <c r="F3" s="48">
        <v>700</v>
      </c>
      <c r="G3" s="48">
        <v>275</v>
      </c>
      <c r="H3" s="48">
        <v>400</v>
      </c>
      <c r="I3" s="48">
        <v>300</v>
      </c>
      <c r="J3" s="48">
        <v>275</v>
      </c>
      <c r="K3" s="48">
        <v>275</v>
      </c>
      <c r="L3" s="48">
        <v>425</v>
      </c>
      <c r="M3" s="48">
        <v>325</v>
      </c>
      <c r="N3" s="48">
        <v>275</v>
      </c>
      <c r="O3" s="48">
        <v>250</v>
      </c>
      <c r="P3" s="48">
        <v>225</v>
      </c>
      <c r="Q3" s="48">
        <v>225</v>
      </c>
      <c r="R3" s="48">
        <v>275</v>
      </c>
      <c r="S3" s="48">
        <v>275</v>
      </c>
      <c r="T3" s="48">
        <v>350</v>
      </c>
      <c r="U3" s="48">
        <v>300</v>
      </c>
      <c r="V3" s="48">
        <v>350</v>
      </c>
      <c r="W3" s="48">
        <f>SUM(Tipsmester!H21)</f>
        <v>300</v>
      </c>
    </row>
    <row r="4" spans="1:28">
      <c r="A4" s="47" t="s">
        <v>18</v>
      </c>
      <c r="B4" s="48">
        <v>1400</v>
      </c>
      <c r="C4" s="48">
        <v>579</v>
      </c>
      <c r="D4" s="48">
        <v>926</v>
      </c>
      <c r="E4" s="48">
        <v>1099</v>
      </c>
      <c r="F4" s="48">
        <v>1855</v>
      </c>
      <c r="G4" s="48">
        <v>932</v>
      </c>
      <c r="H4" s="48">
        <v>1419</v>
      </c>
      <c r="I4" s="48">
        <v>2848</v>
      </c>
      <c r="J4" s="48">
        <v>1004</v>
      </c>
      <c r="K4" s="48">
        <v>2192</v>
      </c>
      <c r="L4" s="48">
        <v>4278</v>
      </c>
      <c r="M4" s="48">
        <v>960</v>
      </c>
      <c r="N4" s="48">
        <v>3383</v>
      </c>
      <c r="O4" s="48">
        <v>1131</v>
      </c>
      <c r="P4" s="48">
        <v>693</v>
      </c>
      <c r="Q4" s="48">
        <v>1975</v>
      </c>
      <c r="R4" s="48">
        <v>775</v>
      </c>
      <c r="S4" s="48">
        <v>1604</v>
      </c>
      <c r="T4" s="48">
        <v>833</v>
      </c>
      <c r="U4" s="48">
        <v>536</v>
      </c>
      <c r="V4" s="48">
        <v>1540</v>
      </c>
      <c r="W4" s="48">
        <f>SUM(Tipsmester!D19+Tipsmester!D20)</f>
        <v>1037</v>
      </c>
    </row>
    <row r="5" spans="1:28" ht="13.5" thickBot="1">
      <c r="A5" s="49"/>
      <c r="B5" s="50">
        <f t="shared" ref="B5:W5" si="0">SUM(B2+B4)</f>
        <v>4324</v>
      </c>
      <c r="C5" s="50">
        <f t="shared" si="0"/>
        <v>7270</v>
      </c>
      <c r="D5" s="50">
        <f t="shared" si="0"/>
        <v>6680</v>
      </c>
      <c r="E5" s="50">
        <f t="shared" si="0"/>
        <v>7840</v>
      </c>
      <c r="F5" s="50">
        <f t="shared" si="0"/>
        <v>9092</v>
      </c>
      <c r="G5" s="50">
        <f t="shared" si="0"/>
        <v>14865</v>
      </c>
      <c r="H5" s="50">
        <f t="shared" si="0"/>
        <v>9895</v>
      </c>
      <c r="I5" s="50">
        <f t="shared" si="0"/>
        <v>13075</v>
      </c>
      <c r="J5" s="50">
        <f t="shared" si="0"/>
        <v>14559</v>
      </c>
      <c r="K5" s="50">
        <f t="shared" si="0"/>
        <v>13311</v>
      </c>
      <c r="L5" s="50">
        <f t="shared" si="0"/>
        <v>14681</v>
      </c>
      <c r="M5" s="50">
        <f t="shared" si="0"/>
        <v>17784</v>
      </c>
      <c r="N5" s="50">
        <f t="shared" si="0"/>
        <v>23793</v>
      </c>
      <c r="O5" s="50">
        <f t="shared" si="0"/>
        <v>14496</v>
      </c>
      <c r="P5" s="50">
        <f t="shared" si="0"/>
        <v>16978</v>
      </c>
      <c r="Q5" s="50">
        <f t="shared" si="0"/>
        <v>26746</v>
      </c>
      <c r="R5" s="50">
        <f t="shared" si="0"/>
        <v>17903</v>
      </c>
      <c r="S5" s="50">
        <f>SUM(S2+S4)</f>
        <v>22349</v>
      </c>
      <c r="T5" s="50">
        <v>27583</v>
      </c>
      <c r="U5" s="50">
        <v>16589</v>
      </c>
      <c r="V5" s="50">
        <f t="shared" si="0"/>
        <v>22809</v>
      </c>
      <c r="W5" s="50">
        <f t="shared" si="0"/>
        <v>18983</v>
      </c>
    </row>
    <row r="6" spans="1:28" ht="13.5" thickTop="1"/>
    <row r="14" spans="1:28" ht="15">
      <c r="AB14" s="51"/>
    </row>
    <row r="15" spans="1:28" ht="15">
      <c r="AB15" s="51"/>
    </row>
    <row r="16" spans="1:28" ht="15">
      <c r="AB16" s="51"/>
    </row>
    <row r="17" spans="28:28" ht="15">
      <c r="AB17" s="51"/>
    </row>
    <row r="18" spans="28:28" ht="15">
      <c r="AB18" s="51"/>
    </row>
    <row r="19" spans="28:28" ht="15">
      <c r="AB19" s="51"/>
    </row>
    <row r="20" spans="28:28" ht="15">
      <c r="AB20" s="51"/>
    </row>
    <row r="21" spans="28:28" ht="15">
      <c r="AB21" s="51"/>
    </row>
    <row r="22" spans="28:28" ht="15">
      <c r="AB22" s="51"/>
    </row>
    <row r="23" spans="28:28" ht="15">
      <c r="AB23" s="51"/>
    </row>
    <row r="24" spans="28:28" ht="15">
      <c r="AB24" s="51"/>
    </row>
    <row r="25" spans="28:28" ht="15">
      <c r="AB25" s="51"/>
    </row>
  </sheetData>
  <conditionalFormatting sqref="B3:W3">
    <cfRule type="top10" dxfId="3" priority="8" rank="1"/>
  </conditionalFormatting>
  <conditionalFormatting sqref="B2:W2">
    <cfRule type="top10" dxfId="2" priority="7" rank="1"/>
  </conditionalFormatting>
  <conditionalFormatting sqref="B4:W4">
    <cfRule type="top10" dxfId="1" priority="6" rank="1"/>
  </conditionalFormatting>
  <conditionalFormatting sqref="B5:W5">
    <cfRule type="top10" dxfId="0" priority="5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F15"/>
  <sheetViews>
    <sheetView showGridLines="0" workbookViewId="0">
      <selection activeCell="C23" sqref="C23"/>
    </sheetView>
  </sheetViews>
  <sheetFormatPr defaultRowHeight="12.75"/>
  <cols>
    <col min="2" max="2" width="32.7109375" customWidth="1"/>
    <col min="3" max="6" width="13.7109375" customWidth="1"/>
  </cols>
  <sheetData>
    <row r="2" spans="2:6" ht="42" customHeight="1">
      <c r="B2" s="54">
        <v>2019</v>
      </c>
      <c r="C2" s="55" t="s">
        <v>13</v>
      </c>
      <c r="D2" s="55" t="s">
        <v>12</v>
      </c>
      <c r="E2" s="55" t="s">
        <v>19</v>
      </c>
      <c r="F2" s="55" t="s">
        <v>2</v>
      </c>
    </row>
    <row r="3" spans="2:6" ht="21" customHeight="1">
      <c r="B3" s="36" t="str">
        <f>"Januar - "&amp;Regnskab!B1</f>
        <v>Januar - Damborg (4)</v>
      </c>
      <c r="C3" s="34">
        <f>Regnskab!B$57</f>
        <v>1715</v>
      </c>
      <c r="D3" s="34">
        <f>Regnskab!C$57</f>
        <v>25</v>
      </c>
      <c r="E3" s="35"/>
      <c r="F3" s="35"/>
    </row>
    <row r="4" spans="2:6" ht="21" customHeight="1">
      <c r="B4" s="36" t="str">
        <f>"Februar - "&amp;Regnskab!D1</f>
        <v>Februar - Bajads (4)</v>
      </c>
      <c r="C4" s="34">
        <f>Regnskab!D$57</f>
        <v>2752</v>
      </c>
      <c r="D4" s="34">
        <f>Regnskab!E$57</f>
        <v>0</v>
      </c>
      <c r="E4" s="35"/>
      <c r="F4" s="35"/>
    </row>
    <row r="5" spans="2:6" ht="21" customHeight="1">
      <c r="B5" s="36" t="str">
        <f>"Marts - "&amp;Regnskab!F1</f>
        <v>Marts - Marinus (5)</v>
      </c>
      <c r="C5" s="34">
        <f>Regnskab!F$57</f>
        <v>2283</v>
      </c>
      <c r="D5" s="34">
        <f>Regnskab!G$57</f>
        <v>0</v>
      </c>
      <c r="E5" s="35"/>
      <c r="F5" s="35"/>
    </row>
    <row r="6" spans="2:6" ht="21" customHeight="1">
      <c r="B6" s="36" t="str">
        <f>"April - "&amp;Regnskab!H1</f>
        <v>April - Baske (4)</v>
      </c>
      <c r="C6" s="34">
        <f>Regnskab!H$57</f>
        <v>2549</v>
      </c>
      <c r="D6" s="34">
        <f>Regnskab!I$57</f>
        <v>0</v>
      </c>
      <c r="E6" s="35"/>
      <c r="F6" s="35"/>
    </row>
    <row r="7" spans="2:6" ht="21" customHeight="1">
      <c r="B7" s="36" t="str">
        <f>"Maj - "&amp;Regnskab!J1</f>
        <v>Maj - Kim Vagn (4)</v>
      </c>
      <c r="C7" s="34">
        <f>Regnskab!J$57</f>
        <v>1295</v>
      </c>
      <c r="D7" s="34">
        <f>Regnskab!K$57</f>
        <v>50</v>
      </c>
      <c r="E7" s="35"/>
      <c r="F7" s="35"/>
    </row>
    <row r="8" spans="2:6" ht="21" customHeight="1">
      <c r="B8" s="36" t="str">
        <f>"Juni - "&amp;Regnskab!L1</f>
        <v>Juni - Ejnar (5)</v>
      </c>
      <c r="C8" s="34">
        <f>Regnskab!L$57</f>
        <v>1066</v>
      </c>
      <c r="D8" s="34">
        <f>Regnskab!M$57</f>
        <v>75</v>
      </c>
      <c r="E8" s="35"/>
      <c r="F8" s="35"/>
    </row>
    <row r="9" spans="2:6" ht="21" customHeight="1">
      <c r="B9" s="36" t="str">
        <f>"Juli - "&amp;Regnskab!N1</f>
        <v>Juli - Berg (4)</v>
      </c>
      <c r="C9" s="34">
        <f>Regnskab!N$57</f>
        <v>1132</v>
      </c>
      <c r="D9" s="34">
        <f>Regnskab!O$57</f>
        <v>50</v>
      </c>
      <c r="E9" s="35"/>
      <c r="F9" s="35"/>
    </row>
    <row r="10" spans="2:6" ht="21" customHeight="1">
      <c r="B10" s="36" t="str">
        <f>"August - "&amp;Regnskab!P1</f>
        <v>August - Kromanden (5)</v>
      </c>
      <c r="C10" s="34">
        <f>Regnskab!P$57</f>
        <v>1356</v>
      </c>
      <c r="D10" s="34">
        <f>Regnskab!Q$57</f>
        <v>50</v>
      </c>
      <c r="E10" s="35"/>
      <c r="F10" s="35"/>
    </row>
    <row r="11" spans="2:6" ht="21" customHeight="1">
      <c r="B11" s="36" t="str">
        <f>"September - "&amp;Regnskab!R1</f>
        <v>September - Poker (4)</v>
      </c>
      <c r="C11" s="34">
        <f>Regnskab!R$57</f>
        <v>1905</v>
      </c>
      <c r="D11" s="34">
        <f>Regnskab!S$57</f>
        <v>25</v>
      </c>
      <c r="E11" s="35"/>
      <c r="F11" s="35"/>
    </row>
    <row r="12" spans="2:6" ht="21" customHeight="1">
      <c r="B12" s="36" t="str">
        <f>"Oktober - "&amp;Regnskab!T1</f>
        <v>Oktober - Benny (4)</v>
      </c>
      <c r="C12" s="34">
        <f>Regnskab!T$57</f>
        <v>1843</v>
      </c>
      <c r="D12" s="34">
        <f>Regnskab!U$57</f>
        <v>25</v>
      </c>
      <c r="E12" s="35"/>
      <c r="F12" s="35"/>
    </row>
    <row r="13" spans="2:6" ht="21" customHeight="1">
      <c r="B13" s="36" t="str">
        <f>"November - "&amp;Regnskab!V1</f>
        <v>November - Rytter (5)</v>
      </c>
      <c r="C13" s="34">
        <f>Regnskab!V$57</f>
        <v>0</v>
      </c>
      <c r="D13" s="34">
        <f>Regnskab!W$57</f>
        <v>0</v>
      </c>
      <c r="E13" s="35"/>
      <c r="F13" s="35"/>
    </row>
    <row r="14" spans="2:6" ht="21" customHeight="1">
      <c r="B14" s="36" t="str">
        <f>"December - "&amp;Regnskab!X1</f>
        <v>December - Carlo (4)</v>
      </c>
      <c r="C14" s="34">
        <f>Regnskab!X$57</f>
        <v>50</v>
      </c>
      <c r="D14" s="34">
        <f>Regnskab!Y$57</f>
        <v>0</v>
      </c>
      <c r="E14" s="35"/>
      <c r="F14" s="35"/>
    </row>
    <row r="15" spans="2:6" ht="21" customHeight="1">
      <c r="B15" s="38" t="s">
        <v>14</v>
      </c>
      <c r="C15" s="39">
        <f>SUM(C3:C14)</f>
        <v>17946</v>
      </c>
      <c r="D15" s="39">
        <f>SUM(D3:D14)</f>
        <v>300</v>
      </c>
      <c r="E15" s="39">
        <f>Regnskab!Z57</f>
        <v>583</v>
      </c>
      <c r="F15" s="39">
        <f>Regnskab!AA57</f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Regnskab</vt:lpstr>
      <vt:lpstr>Tipsmester</vt:lpstr>
      <vt:lpstr>diagram</vt:lpstr>
      <vt:lpstr>Gevinster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2018-12-16T09:41:30Z</cp:lastPrinted>
  <dcterms:created xsi:type="dcterms:W3CDTF">2000-07-14T07:44:31Z</dcterms:created>
  <dcterms:modified xsi:type="dcterms:W3CDTF">2019-10-28T17:10:29Z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