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OR\Documents\Mine Websteder\offline\"/>
    </mc:Choice>
  </mc:AlternateContent>
  <xr:revisionPtr revIDLastSave="0" documentId="13_ncr:1_{9E434B81-B225-4D8A-A92A-65180AA153BF}" xr6:coauthVersionLast="46" xr6:coauthVersionMax="46" xr10:uidLastSave="{00000000-0000-0000-0000-000000000000}"/>
  <bookViews>
    <workbookView xWindow="-120" yWindow="-120" windowWidth="29040" windowHeight="15840" tabRatio="526" xr2:uid="{00000000-000D-0000-FFFF-FFFF00000000}"/>
  </bookViews>
  <sheets>
    <sheet name="Regnskab" sheetId="3" r:id="rId1"/>
    <sheet name="Tipsmester" sheetId="2" r:id="rId2"/>
    <sheet name="diagram" sheetId="4" r:id="rId3"/>
    <sheet name="Gevinster" sheetId="5" r:id="rId4"/>
    <sheet name="FastTipsLotto" sheetId="6" r:id="rId5"/>
  </sheets>
  <definedNames>
    <definedName name="_xlnm._FilterDatabase" localSheetId="1" hidden="1">Tipsmester!$C$4:$D$16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" i="4" l="1"/>
  <c r="AA57" i="3" l="1"/>
  <c r="D16" i="5" s="1"/>
  <c r="E60" i="3" l="1"/>
  <c r="Z29" i="3"/>
  <c r="Z57" i="3" s="1"/>
  <c r="C16" i="5" s="1"/>
  <c r="S5" i="4" l="1"/>
  <c r="B14" i="5" l="1"/>
  <c r="B13" i="5"/>
  <c r="B12" i="5"/>
  <c r="B11" i="5"/>
  <c r="B10" i="5"/>
  <c r="B9" i="5"/>
  <c r="B8" i="5"/>
  <c r="B7" i="5"/>
  <c r="B6" i="5"/>
  <c r="B5" i="5"/>
  <c r="B4" i="5"/>
  <c r="B3" i="5"/>
  <c r="N29" i="3"/>
  <c r="N57" i="3" s="1"/>
  <c r="D12" i="2" l="1"/>
  <c r="N58" i="3"/>
  <c r="C9" i="5"/>
  <c r="N59" i="3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D20" i="2"/>
  <c r="D19" i="2"/>
  <c r="C6" i="2"/>
  <c r="F29" i="3"/>
  <c r="F57" i="3" s="1"/>
  <c r="H29" i="3"/>
  <c r="H57" i="3" s="1"/>
  <c r="J29" i="3"/>
  <c r="J57" i="3" s="1"/>
  <c r="L29" i="3"/>
  <c r="L57" i="3" s="1"/>
  <c r="P29" i="3"/>
  <c r="P57" i="3" s="1"/>
  <c r="R29" i="3"/>
  <c r="R57" i="3" s="1"/>
  <c r="T29" i="3"/>
  <c r="T57" i="3" s="1"/>
  <c r="V29" i="3"/>
  <c r="V57" i="3" s="1"/>
  <c r="X29" i="3"/>
  <c r="X57" i="3" s="1"/>
  <c r="D29" i="3"/>
  <c r="D57" i="3" s="1"/>
  <c r="B29" i="3"/>
  <c r="B57" i="3" s="1"/>
  <c r="C12" i="2"/>
  <c r="C10" i="2"/>
  <c r="C7" i="2"/>
  <c r="G10" i="2"/>
  <c r="G13" i="2"/>
  <c r="C11" i="2"/>
  <c r="G5" i="2"/>
  <c r="C8" i="2"/>
  <c r="G9" i="2"/>
  <c r="C13" i="2"/>
  <c r="G14" i="2"/>
  <c r="G12" i="2"/>
  <c r="C5" i="2"/>
  <c r="G15" i="2"/>
  <c r="C15" i="2"/>
  <c r="G11" i="2"/>
  <c r="C9" i="2"/>
  <c r="G7" i="2"/>
  <c r="C16" i="2"/>
  <c r="G6" i="2"/>
  <c r="G16" i="2"/>
  <c r="C14" i="2"/>
  <c r="G8" i="2"/>
  <c r="C14" i="5" l="1"/>
  <c r="D11" i="2"/>
  <c r="X59" i="3"/>
  <c r="X58" i="3"/>
  <c r="C10" i="5"/>
  <c r="P58" i="3"/>
  <c r="P59" i="3"/>
  <c r="D16" i="2"/>
  <c r="C5" i="5"/>
  <c r="D5" i="2"/>
  <c r="F59" i="3"/>
  <c r="F58" i="3"/>
  <c r="C13" i="5"/>
  <c r="V58" i="3"/>
  <c r="D10" i="2"/>
  <c r="V59" i="3"/>
  <c r="L59" i="3"/>
  <c r="L58" i="3"/>
  <c r="D14" i="2"/>
  <c r="C8" i="5"/>
  <c r="C3" i="5"/>
  <c r="A59" i="3"/>
  <c r="B59" i="3"/>
  <c r="Q60" i="3"/>
  <c r="X60" i="3" s="1"/>
  <c r="D6" i="2"/>
  <c r="B58" i="3"/>
  <c r="C12" i="5"/>
  <c r="D8" i="2"/>
  <c r="T58" i="3"/>
  <c r="T59" i="3"/>
  <c r="J59" i="3"/>
  <c r="D9" i="2"/>
  <c r="C7" i="5"/>
  <c r="J58" i="3"/>
  <c r="C4" i="5"/>
  <c r="D7" i="2"/>
  <c r="D58" i="3"/>
  <c r="D59" i="3"/>
  <c r="R59" i="3"/>
  <c r="C11" i="5"/>
  <c r="R58" i="3"/>
  <c r="D15" i="2"/>
  <c r="C6" i="5"/>
  <c r="D13" i="2"/>
  <c r="H58" i="3"/>
  <c r="H59" i="3"/>
  <c r="H7" i="2"/>
  <c r="D9" i="5"/>
  <c r="Y4" i="4"/>
  <c r="H8" i="2" l="1"/>
  <c r="D5" i="5"/>
  <c r="D14" i="5"/>
  <c r="H14" i="2"/>
  <c r="D7" i="5"/>
  <c r="H12" i="2"/>
  <c r="D3" i="5"/>
  <c r="H10" i="2"/>
  <c r="J60" i="3"/>
  <c r="D8" i="5"/>
  <c r="H6" i="2"/>
  <c r="H13" i="2"/>
  <c r="D13" i="5"/>
  <c r="D10" i="5"/>
  <c r="H9" i="2"/>
  <c r="H15" i="2"/>
  <c r="D6" i="5"/>
  <c r="D11" i="5"/>
  <c r="H11" i="2"/>
  <c r="H5" i="2"/>
  <c r="D4" i="5"/>
  <c r="D12" i="5"/>
  <c r="H16" i="2"/>
  <c r="W5" i="4"/>
  <c r="V5" i="4"/>
  <c r="D18" i="2" l="1"/>
  <c r="D21" i="2" s="1"/>
  <c r="C15" i="5"/>
  <c r="D15" i="5"/>
  <c r="Y2" i="4" l="1"/>
  <c r="Y5" i="4" s="1"/>
  <c r="H21" i="2"/>
  <c r="Y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Søren Boeriis</author>
  </authors>
  <commentList>
    <comment ref="Z4" authorId="0" shapeId="0" xr:uid="{D0ADDBEB-E7DF-4FA3-BD63-08A551FCBDCB}">
      <text>
        <r>
          <rPr>
            <b/>
            <sz val="9"/>
            <color indexed="81"/>
            <rFont val="Tahoma"/>
            <family val="2"/>
          </rPr>
          <t>Fast Tips: 1 x 10</t>
        </r>
      </text>
    </comment>
    <comment ref="AA4" authorId="0" shapeId="0" xr:uid="{18ADD733-0DD1-4168-B0EC-11EE88EAA0DC}">
      <text>
        <r>
          <rPr>
            <b/>
            <sz val="9"/>
            <color indexed="81"/>
            <rFont val="Tahoma"/>
            <family val="2"/>
          </rPr>
          <t>Jackpot</t>
        </r>
      </text>
    </comment>
    <comment ref="B5" authorId="0" shapeId="0" xr:uid="{E9C0BB90-BB99-4E71-A4B0-B24BCD33B022}">
      <text>
        <r>
          <rPr>
            <b/>
            <sz val="9"/>
            <color indexed="81"/>
            <rFont val="Tahoma"/>
            <family val="2"/>
          </rPr>
          <t>Doubler: (3/4) (254,50)</t>
        </r>
      </text>
    </comment>
    <comment ref="AA5" authorId="0" shapeId="0" xr:uid="{58464777-479F-4EEA-A199-F8A2EA9E674C}">
      <text>
        <r>
          <rPr>
            <b/>
            <sz val="9"/>
            <color indexed="81"/>
            <rFont val="Tahoma"/>
            <family val="2"/>
          </rPr>
          <t>Dobbelt Jackpot</t>
        </r>
      </text>
    </comment>
    <comment ref="B6" authorId="0" shapeId="0" xr:uid="{D3A7E26C-03A6-4027-BF69-DCBF991FC7F9}">
      <text>
        <r>
          <rPr>
            <b/>
            <sz val="9"/>
            <color indexed="81"/>
            <rFont val="Tahoma"/>
            <family val="2"/>
          </rPr>
          <t>Doubler: (2/4) (93,50)</t>
        </r>
      </text>
    </comment>
    <comment ref="AA6" authorId="0" shapeId="0" xr:uid="{42302B10-355E-4F8F-9C50-AFAFE5DEF820}">
      <text>
        <r>
          <rPr>
            <b/>
            <sz val="9"/>
            <color indexed="81"/>
            <rFont val="Tahoma"/>
            <family val="2"/>
          </rPr>
          <t>3-Dobbelt Jackpot</t>
        </r>
      </text>
    </comment>
    <comment ref="AA10" authorId="0" shapeId="0" xr:uid="{49AD925A-0DA0-4095-A805-7DC890BF1215}">
      <text>
        <r>
          <rPr>
            <b/>
            <sz val="9"/>
            <color indexed="81"/>
            <rFont val="Tahoma"/>
            <family val="2"/>
          </rPr>
          <t>Jackpot Lotto</t>
        </r>
      </text>
    </comment>
    <comment ref="D11" authorId="0" shapeId="0" xr:uid="{9385D0FF-AF57-469B-A4B2-7B8AFCFD843F}">
      <text>
        <r>
          <rPr>
            <b/>
            <sz val="9"/>
            <color indexed="81"/>
            <rFont val="Tahoma"/>
            <family val="2"/>
          </rPr>
          <t>Double: (5) (2) (212,-)
Fast Lotto: 50,-</t>
        </r>
      </text>
    </comment>
    <comment ref="AA11" authorId="0" shapeId="0" xr:uid="{13685771-FB2E-48D7-9B33-7516EC412325}">
      <text>
        <r>
          <rPr>
            <b/>
            <sz val="9"/>
            <color indexed="81"/>
            <rFont val="Tahoma"/>
            <family val="2"/>
          </rPr>
          <t>Dobbelt Jackpot
1 x 4</t>
        </r>
      </text>
    </comment>
    <comment ref="Z12" authorId="0" shapeId="0" xr:uid="{FF82221E-33B6-45F4-9C59-58C5FD0EB6AD}">
      <text>
        <r>
          <rPr>
            <b/>
            <sz val="9"/>
            <color indexed="81"/>
            <rFont val="Tahoma"/>
            <family val="2"/>
          </rPr>
          <t>Fast Tips:
2 x 11 a 14,50
2 x 10 a 0,00</t>
        </r>
      </text>
    </comment>
    <comment ref="AA12" authorId="0" shapeId="0" xr:uid="{840122F7-BC63-445D-97A0-D703FC6E3344}">
      <text>
        <r>
          <rPr>
            <b/>
            <sz val="9"/>
            <color indexed="81"/>
            <rFont val="Tahoma"/>
            <family val="2"/>
          </rPr>
          <t>Trippel Jackpot</t>
        </r>
      </text>
    </comment>
    <comment ref="AA14" authorId="0" shapeId="0" xr:uid="{258E44AC-229E-49C1-82E7-6FF404571547}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AA15" authorId="0" shapeId="0" xr:uid="{B18D43D8-A2F6-4747-95F9-BA68E1C07CC3}">
      <text>
        <r>
          <rPr>
            <b/>
            <sz val="9"/>
            <color indexed="81"/>
            <rFont val="Tahoma"/>
            <family val="2"/>
          </rPr>
          <t>Dobbelt Jackpot</t>
        </r>
      </text>
    </comment>
    <comment ref="AA16" authorId="0" shapeId="0" xr:uid="{40B24268-6D26-416B-93B5-2CE0E6D84AF4}">
      <text>
        <r>
          <rPr>
            <b/>
            <sz val="9"/>
            <color indexed="81"/>
            <rFont val="Tahoma"/>
            <family val="2"/>
          </rPr>
          <t>3-dobbelt Jackpot</t>
        </r>
      </text>
    </comment>
  </commentList>
</comments>
</file>

<file path=xl/sharedStrings.xml><?xml version="1.0" encoding="utf-8"?>
<sst xmlns="http://schemas.openxmlformats.org/spreadsheetml/2006/main" count="122" uniqueCount="68">
  <si>
    <t>Jackpot Lotto</t>
  </si>
  <si>
    <t>Gevinst</t>
  </si>
  <si>
    <t>Bøde</t>
  </si>
  <si>
    <t>Jackpot Lotto =</t>
  </si>
  <si>
    <t>Bøder =</t>
  </si>
  <si>
    <t>Gevinster + Fast =</t>
  </si>
  <si>
    <t>Udbetaling =</t>
  </si>
  <si>
    <t>Navn</t>
  </si>
  <si>
    <t>Årets Tipsmester</t>
  </si>
  <si>
    <t>BØDELISTEN</t>
  </si>
  <si>
    <t>Bøder</t>
  </si>
  <si>
    <t>Gevinster</t>
  </si>
  <si>
    <t>Samlet</t>
  </si>
  <si>
    <t>Jackpot</t>
  </si>
  <si>
    <t xml:space="preserve">  </t>
  </si>
  <si>
    <t>Medlem</t>
  </si>
  <si>
    <t>Fast</t>
  </si>
  <si>
    <t>Fast Tips/Lotto</t>
  </si>
  <si>
    <t>Fast Tips + Fast Lotto</t>
  </si>
  <si>
    <t>GEVINSTER</t>
  </si>
  <si>
    <t>BØDER</t>
  </si>
  <si>
    <t>Fast Tips/Lotto - Jackpot</t>
  </si>
  <si>
    <t>Kim Vagn</t>
  </si>
  <si>
    <t>Carlo</t>
  </si>
  <si>
    <t>Damborg</t>
  </si>
  <si>
    <t>Kromanden</t>
  </si>
  <si>
    <t>Bajads</t>
  </si>
  <si>
    <t>Marinus</t>
  </si>
  <si>
    <t>Ejnar</t>
  </si>
  <si>
    <t>Rytter</t>
  </si>
  <si>
    <t>Poker</t>
  </si>
  <si>
    <t>Baske</t>
  </si>
  <si>
    <t>Benny</t>
  </si>
  <si>
    <t>Berg</t>
  </si>
  <si>
    <t>1.</t>
  </si>
  <si>
    <t>VILLY</t>
  </si>
  <si>
    <t>2.</t>
  </si>
  <si>
    <t>BERG</t>
  </si>
  <si>
    <t>3.</t>
  </si>
  <si>
    <t>BENNY M</t>
  </si>
  <si>
    <t>4.</t>
  </si>
  <si>
    <t>POKER</t>
  </si>
  <si>
    <t>5.</t>
  </si>
  <si>
    <t>BAJADS</t>
  </si>
  <si>
    <t>6.</t>
  </si>
  <si>
    <t>BETTE SVEND</t>
  </si>
  <si>
    <t>7.</t>
  </si>
  <si>
    <t>BUMLE</t>
  </si>
  <si>
    <t>8.</t>
  </si>
  <si>
    <t>RYTTER</t>
  </si>
  <si>
    <t>9.</t>
  </si>
  <si>
    <t>KARL OSKAR</t>
  </si>
  <si>
    <t>10.</t>
  </si>
  <si>
    <t>CARLO</t>
  </si>
  <si>
    <t>11.</t>
  </si>
  <si>
    <t>EJNAR</t>
  </si>
  <si>
    <t>12.</t>
  </si>
  <si>
    <t>DAMBORG</t>
  </si>
  <si>
    <t>13.</t>
  </si>
  <si>
    <t>KROMANDEN</t>
  </si>
  <si>
    <t>14.</t>
  </si>
  <si>
    <t>KIM VAGN</t>
  </si>
  <si>
    <t>15.</t>
  </si>
  <si>
    <t>MARINUS</t>
  </si>
  <si>
    <t>16.</t>
  </si>
  <si>
    <t>BASKE</t>
  </si>
  <si>
    <t xml:space="preserve"> </t>
  </si>
  <si>
    <t>U G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</si>
</sst>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r&quot;\ * #,##0.00_);_(&quot;kr&quot;\ * \(#,##0.00\);_(&quot;kr&quot;\ * &quot;-&quot;??_);_(@_)"/>
    <numFmt numFmtId="165" formatCode="&quot;kr&quot;\ #,##0.00"/>
    <numFmt numFmtId="166" formatCode="_(&quot;kr&quot;\ * #,##0_);_(&quot;kr&quot;\ * \(#,##0\);_(&quot;kr&quot;\ * &quot;-&quot;??_);_(@_)"/>
  </numFmts>
  <fonts count="29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Verdana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2"/>
      <name val="Comic Sans MS"/>
      <family val="4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14" applyNumberFormat="0" applyFill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/>
  </cellStyleXfs>
  <cellXfs count="110">
    <xf numFmtId="0" fontId="0" fillId="0" borderId="0" xfId="0"/>
    <xf numFmtId="0" fontId="6" fillId="0" borderId="0" xfId="0" applyFont="1"/>
    <xf numFmtId="0" fontId="2" fillId="5" borderId="6" xfId="0" applyFont="1" applyFill="1" applyBorder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 textRotation="90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9" fillId="0" borderId="3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1" fillId="0" borderId="6" xfId="0" applyFont="1" applyBorder="1" applyAlignment="1">
      <alignment horizontal="left"/>
    </xf>
    <xf numFmtId="165" fontId="9" fillId="0" borderId="7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0" fontId="17" fillId="0" borderId="0" xfId="3"/>
    <xf numFmtId="9" fontId="0" fillId="0" borderId="0" xfId="2" applyFont="1"/>
    <xf numFmtId="0" fontId="18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9" fontId="3" fillId="0" borderId="0" xfId="2" applyFont="1" applyAlignment="1">
      <alignment horizontal="center"/>
    </xf>
    <xf numFmtId="0" fontId="15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left"/>
    </xf>
    <xf numFmtId="165" fontId="19" fillId="0" borderId="0" xfId="0" applyNumberFormat="1" applyFont="1" applyAlignment="1">
      <alignment horizontal="right"/>
    </xf>
    <xf numFmtId="165" fontId="13" fillId="0" borderId="14" xfId="1" applyNumberFormat="1"/>
    <xf numFmtId="165" fontId="13" fillId="0" borderId="0" xfId="1" applyNumberFormat="1" applyBorder="1" applyAlignment="1">
      <alignment horizontal="right"/>
    </xf>
    <xf numFmtId="0" fontId="20" fillId="0" borderId="0" xfId="0" applyFont="1"/>
    <xf numFmtId="0" fontId="16" fillId="0" borderId="0" xfId="0" applyFont="1"/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1" fillId="0" borderId="14" xfId="1" applyFont="1"/>
    <xf numFmtId="0" fontId="22" fillId="0" borderId="0" xfId="0" applyFont="1"/>
    <xf numFmtId="4" fontId="14" fillId="0" borderId="1" xfId="0" applyNumberFormat="1" applyFont="1" applyBorder="1" applyAlignment="1">
      <alignment horizontal="center" vertical="center"/>
    </xf>
    <xf numFmtId="0" fontId="3" fillId="11" borderId="1" xfId="0" applyFont="1" applyFill="1" applyBorder="1"/>
    <xf numFmtId="0" fontId="23" fillId="11" borderId="1" xfId="0" applyFont="1" applyFill="1" applyBorder="1" applyAlignment="1">
      <alignment horizontal="center"/>
    </xf>
    <xf numFmtId="0" fontId="23" fillId="11" borderId="1" xfId="0" applyFont="1" applyFill="1" applyBorder="1"/>
    <xf numFmtId="3" fontId="3" fillId="0" borderId="1" xfId="0" applyNumberFormat="1" applyFont="1" applyBorder="1"/>
    <xf numFmtId="4" fontId="3" fillId="0" borderId="1" xfId="0" applyNumberFormat="1" applyFont="1" applyBorder="1"/>
    <xf numFmtId="0" fontId="3" fillId="0" borderId="16" xfId="0" applyFont="1" applyBorder="1"/>
    <xf numFmtId="3" fontId="3" fillId="0" borderId="16" xfId="0" applyNumberFormat="1" applyFont="1" applyBorder="1"/>
    <xf numFmtId="4" fontId="3" fillId="0" borderId="16" xfId="0" applyNumberFormat="1" applyFont="1" applyBorder="1"/>
    <xf numFmtId="0" fontId="24" fillId="10" borderId="1" xfId="0" applyFont="1" applyFill="1" applyBorder="1" applyAlignment="1">
      <alignment vertical="center"/>
    </xf>
    <xf numFmtId="4" fontId="24" fillId="1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6" fillId="14" borderId="0" xfId="4" applyFont="1" applyFill="1" applyAlignment="1">
      <alignment horizontal="center" vertical="center"/>
    </xf>
    <xf numFmtId="0" fontId="26" fillId="14" borderId="0" xfId="4" applyFont="1" applyFill="1" applyAlignment="1">
      <alignment vertical="center"/>
    </xf>
    <xf numFmtId="0" fontId="27" fillId="14" borderId="0" xfId="4" applyFont="1" applyFill="1"/>
    <xf numFmtId="0" fontId="25" fillId="0" borderId="0" xfId="4"/>
    <xf numFmtId="0" fontId="26" fillId="15" borderId="0" xfId="4" applyFont="1" applyFill="1" applyAlignment="1">
      <alignment horizontal="center" vertical="center"/>
    </xf>
    <xf numFmtId="0" fontId="26" fillId="15" borderId="0" xfId="4" applyFont="1" applyFill="1" applyAlignment="1">
      <alignment vertical="center"/>
    </xf>
    <xf numFmtId="0" fontId="27" fillId="15" borderId="0" xfId="4" applyFont="1" applyFill="1"/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4" fontId="2" fillId="12" borderId="6" xfId="0" applyNumberFormat="1" applyFont="1" applyFill="1" applyBorder="1" applyAlignment="1">
      <alignment horizontal="center" vertical="center"/>
    </xf>
    <xf numFmtId="4" fontId="2" fillId="12" borderId="7" xfId="0" applyNumberFormat="1" applyFont="1" applyFill="1" applyBorder="1" applyAlignment="1">
      <alignment horizontal="center" vertical="center"/>
    </xf>
    <xf numFmtId="3" fontId="2" fillId="13" borderId="4" xfId="0" applyNumberFormat="1" applyFont="1" applyFill="1" applyBorder="1" applyAlignment="1">
      <alignment horizontal="center" vertical="center"/>
    </xf>
    <xf numFmtId="3" fontId="2" fillId="13" borderId="5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9" fontId="3" fillId="0" borderId="20" xfId="2" applyFont="1" applyBorder="1" applyAlignment="1">
      <alignment horizontal="center"/>
    </xf>
    <xf numFmtId="4" fontId="2" fillId="12" borderId="6" xfId="0" applyNumberFormat="1" applyFont="1" applyFill="1" applyBorder="1" applyAlignment="1">
      <alignment horizontal="center" vertical="center"/>
    </xf>
    <xf numFmtId="3" fontId="5" fillId="13" borderId="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164" fontId="21" fillId="0" borderId="14" xfId="1" applyNumberFormat="1" applyFont="1" applyAlignment="1">
      <alignment horizontal="center"/>
    </xf>
    <xf numFmtId="0" fontId="21" fillId="0" borderId="14" xfId="1" applyFont="1"/>
    <xf numFmtId="0" fontId="12" fillId="3" borderId="10" xfId="0" applyFont="1" applyFill="1" applyBorder="1" applyAlignment="1">
      <alignment horizontal="center" vertical="center" textRotation="90"/>
    </xf>
    <xf numFmtId="0" fontId="12" fillId="3" borderId="6" xfId="0" applyFont="1" applyFill="1" applyBorder="1" applyAlignment="1">
      <alignment horizontal="center" vertical="center" textRotation="90"/>
    </xf>
    <xf numFmtId="0" fontId="12" fillId="4" borderId="6" xfId="0" applyFont="1" applyFill="1" applyBorder="1" applyAlignment="1">
      <alignment horizontal="center" vertical="center" textRotation="90"/>
    </xf>
    <xf numFmtId="0" fontId="4" fillId="16" borderId="17" xfId="0" applyFont="1" applyFill="1" applyBorder="1" applyAlignment="1">
      <alignment horizontal="center" vertical="center" textRotation="90"/>
    </xf>
    <xf numFmtId="0" fontId="4" fillId="16" borderId="18" xfId="0" applyFont="1" applyFill="1" applyBorder="1" applyAlignment="1">
      <alignment horizontal="center" vertical="center" textRotation="90"/>
    </xf>
    <xf numFmtId="166" fontId="21" fillId="0" borderId="14" xfId="1" applyNumberFormat="1" applyFont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Advarselstekst" xfId="3" builtinId="11"/>
    <cellStyle name="Normal" xfId="0" builtinId="0"/>
    <cellStyle name="Normal 3" xfId="4" xr:uid="{0353A767-8F62-4A8A-9229-141CDC960414}"/>
    <cellStyle name="Procent" xfId="2" builtinId="5"/>
    <cellStyle name="Total" xfId="1" builtinId="25"/>
  </cellStyles>
  <dxfs count="4">
    <dxf>
      <fill>
        <patternFill>
          <bgColor theme="9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6775687307E-2"/>
          <c:y val="2.5435325738926297E-2"/>
          <c:w val="0.84884004764209509"/>
          <c:h val="0.90015260978972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diagram!$A$2</c:f>
              <c:strCache>
                <c:ptCount val="1"/>
                <c:pt idx="0">
                  <c:v>Medlem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diagram!$B$1:$Y$1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diagram!$B$2:$Y$2</c:f>
              <c:numCache>
                <c:formatCode>#,##0</c:formatCode>
                <c:ptCount val="24"/>
                <c:pt idx="0">
                  <c:v>2924</c:v>
                </c:pt>
                <c:pt idx="1">
                  <c:v>6691</c:v>
                </c:pt>
                <c:pt idx="2">
                  <c:v>5754</c:v>
                </c:pt>
                <c:pt idx="3">
                  <c:v>6741</c:v>
                </c:pt>
                <c:pt idx="4">
                  <c:v>7237</c:v>
                </c:pt>
                <c:pt idx="5">
                  <c:v>13933</c:v>
                </c:pt>
                <c:pt idx="6">
                  <c:v>8476</c:v>
                </c:pt>
                <c:pt idx="7">
                  <c:v>10227</c:v>
                </c:pt>
                <c:pt idx="8">
                  <c:v>13555</c:v>
                </c:pt>
                <c:pt idx="9">
                  <c:v>11119</c:v>
                </c:pt>
                <c:pt idx="10">
                  <c:v>10403</c:v>
                </c:pt>
                <c:pt idx="11">
                  <c:v>16824</c:v>
                </c:pt>
                <c:pt idx="12">
                  <c:v>20410</c:v>
                </c:pt>
                <c:pt idx="13">
                  <c:v>13365</c:v>
                </c:pt>
                <c:pt idx="14">
                  <c:v>16285</c:v>
                </c:pt>
                <c:pt idx="15">
                  <c:v>24771</c:v>
                </c:pt>
                <c:pt idx="16">
                  <c:v>17128</c:v>
                </c:pt>
                <c:pt idx="17">
                  <c:v>20745</c:v>
                </c:pt>
                <c:pt idx="18">
                  <c:v>26751</c:v>
                </c:pt>
                <c:pt idx="19">
                  <c:v>16053</c:v>
                </c:pt>
                <c:pt idx="20">
                  <c:v>21269</c:v>
                </c:pt>
                <c:pt idx="21">
                  <c:v>24969</c:v>
                </c:pt>
                <c:pt idx="22" formatCode="#,##0.00">
                  <c:v>24222.5</c:v>
                </c:pt>
                <c:pt idx="23" formatCode="#,##0.00">
                  <c:v>1281.5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0-440A-B6D0-644BA16F9062}"/>
            </c:ext>
          </c:extLst>
        </c:ser>
        <c:ser>
          <c:idx val="1"/>
          <c:order val="1"/>
          <c:tx>
            <c:strRef>
              <c:f>diagram!$A$3</c:f>
              <c:strCache>
                <c:ptCount val="1"/>
                <c:pt idx="0">
                  <c:v>Bøder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diagram!$B$1:$Y$1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diagram!$B$3:$Y$3</c:f>
              <c:numCache>
                <c:formatCode>#,##0</c:formatCode>
                <c:ptCount val="24"/>
                <c:pt idx="0">
                  <c:v>625</c:v>
                </c:pt>
                <c:pt idx="1">
                  <c:v>525</c:v>
                </c:pt>
                <c:pt idx="2">
                  <c:v>450</c:v>
                </c:pt>
                <c:pt idx="3">
                  <c:v>525</c:v>
                </c:pt>
                <c:pt idx="4">
                  <c:v>700</c:v>
                </c:pt>
                <c:pt idx="5">
                  <c:v>275</c:v>
                </c:pt>
                <c:pt idx="6">
                  <c:v>400</c:v>
                </c:pt>
                <c:pt idx="7">
                  <c:v>300</c:v>
                </c:pt>
                <c:pt idx="8">
                  <c:v>275</c:v>
                </c:pt>
                <c:pt idx="9">
                  <c:v>275</c:v>
                </c:pt>
                <c:pt idx="10">
                  <c:v>425</c:v>
                </c:pt>
                <c:pt idx="11">
                  <c:v>325</c:v>
                </c:pt>
                <c:pt idx="12">
                  <c:v>275</c:v>
                </c:pt>
                <c:pt idx="13">
                  <c:v>250</c:v>
                </c:pt>
                <c:pt idx="14">
                  <c:v>225</c:v>
                </c:pt>
                <c:pt idx="15">
                  <c:v>225</c:v>
                </c:pt>
                <c:pt idx="16">
                  <c:v>275</c:v>
                </c:pt>
                <c:pt idx="17">
                  <c:v>275</c:v>
                </c:pt>
                <c:pt idx="18">
                  <c:v>350</c:v>
                </c:pt>
                <c:pt idx="19">
                  <c:v>300</c:v>
                </c:pt>
                <c:pt idx="20">
                  <c:v>350</c:v>
                </c:pt>
                <c:pt idx="21">
                  <c:v>375</c:v>
                </c:pt>
                <c:pt idx="22" formatCode="#,##0.00">
                  <c:v>275</c:v>
                </c:pt>
                <c:pt idx="23" formatCode="#,##0.00">
                  <c:v>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0-440A-B6D0-644BA16F9062}"/>
            </c:ext>
          </c:extLst>
        </c:ser>
        <c:ser>
          <c:idx val="2"/>
          <c:order val="2"/>
          <c:tx>
            <c:strRef>
              <c:f>diagram!$A$4</c:f>
              <c:strCache>
                <c:ptCount val="1"/>
                <c:pt idx="0">
                  <c:v>Fast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diagram!$B$1:$Y$1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diagram!$B$4:$Y$4</c:f>
              <c:numCache>
                <c:formatCode>#,##0</c:formatCode>
                <c:ptCount val="24"/>
                <c:pt idx="0">
                  <c:v>1400</c:v>
                </c:pt>
                <c:pt idx="1">
                  <c:v>579</c:v>
                </c:pt>
                <c:pt idx="2">
                  <c:v>926</c:v>
                </c:pt>
                <c:pt idx="3">
                  <c:v>1099</c:v>
                </c:pt>
                <c:pt idx="4">
                  <c:v>1855</c:v>
                </c:pt>
                <c:pt idx="5">
                  <c:v>932</c:v>
                </c:pt>
                <c:pt idx="6">
                  <c:v>1419</c:v>
                </c:pt>
                <c:pt idx="7">
                  <c:v>2848</c:v>
                </c:pt>
                <c:pt idx="8">
                  <c:v>1004</c:v>
                </c:pt>
                <c:pt idx="9">
                  <c:v>2192</c:v>
                </c:pt>
                <c:pt idx="10">
                  <c:v>4278</c:v>
                </c:pt>
                <c:pt idx="11">
                  <c:v>960</c:v>
                </c:pt>
                <c:pt idx="12">
                  <c:v>3383</c:v>
                </c:pt>
                <c:pt idx="13">
                  <c:v>1131</c:v>
                </c:pt>
                <c:pt idx="14">
                  <c:v>693</c:v>
                </c:pt>
                <c:pt idx="15">
                  <c:v>1975</c:v>
                </c:pt>
                <c:pt idx="16">
                  <c:v>775</c:v>
                </c:pt>
                <c:pt idx="17">
                  <c:v>1604</c:v>
                </c:pt>
                <c:pt idx="18">
                  <c:v>833</c:v>
                </c:pt>
                <c:pt idx="19">
                  <c:v>536</c:v>
                </c:pt>
                <c:pt idx="20">
                  <c:v>1540</c:v>
                </c:pt>
                <c:pt idx="21">
                  <c:v>1215</c:v>
                </c:pt>
                <c:pt idx="22" formatCode="#,##0.00">
                  <c:v>2071.5</c:v>
                </c:pt>
                <c:pt idx="23" formatCode="#,##0.00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60-440A-B6D0-644BA16F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90921600"/>
        <c:axId val="90935680"/>
      </c:barChart>
      <c:catAx>
        <c:axId val="9092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935680"/>
        <c:crosses val="autoZero"/>
        <c:auto val="1"/>
        <c:lblAlgn val="ctr"/>
        <c:lblOffset val="100"/>
        <c:noMultiLvlLbl val="0"/>
      </c:catAx>
      <c:valAx>
        <c:axId val="90935680"/>
        <c:scaling>
          <c:orientation val="minMax"/>
          <c:max val="3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921600"/>
        <c:crosses val="autoZero"/>
        <c:crossBetween val="between"/>
        <c:majorUnit val="5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55118110236220452" l="0.51181102362204722" r="0.51181102362204722" t="0.55118110236220452" header="0.31496062992131041" footer="0.31496062992131041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133349</xdr:rowOff>
    </xdr:from>
    <xdr:to>
      <xdr:col>24</xdr:col>
      <xdr:colOff>352425</xdr:colOff>
      <xdr:row>41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495300</xdr:colOff>
      <xdr:row>16</xdr:row>
      <xdr:rowOff>104775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10A4493A-2676-48DB-AEE7-3520EC2D5F02}"/>
            </a:ext>
          </a:extLst>
        </xdr:cNvPr>
        <xdr:cNvGrpSpPr>
          <a:grpSpLocks noChangeAspect="1"/>
        </xdr:cNvGrpSpPr>
      </xdr:nvGrpSpPr>
      <xdr:grpSpPr>
        <a:xfrm>
          <a:off x="0" y="0"/>
          <a:ext cx="1104900" cy="4067175"/>
          <a:chOff x="0" y="0"/>
          <a:chExt cx="1199094" cy="4680000"/>
        </a:xfrm>
      </xdr:grpSpPr>
      <xdr:pic>
        <xdr:nvPicPr>
          <xdr:cNvPr id="3" name="Picture 1">
            <a:extLst>
              <a:ext uri="{FF2B5EF4-FFF2-40B4-BE49-F238E27FC236}">
                <a16:creationId xmlns:a16="http://schemas.microsoft.com/office/drawing/2014/main" id="{1758F721-D528-4394-9055-34F101BD47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9525"/>
            <a:ext cx="411429" cy="4662858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4" name="Picture 2">
            <a:extLst>
              <a:ext uri="{FF2B5EF4-FFF2-40B4-BE49-F238E27FC236}">
                <a16:creationId xmlns:a16="http://schemas.microsoft.com/office/drawing/2014/main" id="{9B0285A4-503E-4A8C-AF33-2DB3A40E45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3379" y="0"/>
            <a:ext cx="865715" cy="468000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19050</xdr:colOff>
      <xdr:row>16</xdr:row>
      <xdr:rowOff>54029</xdr:rowOff>
    </xdr:to>
    <xdr:grpSp>
      <xdr:nvGrpSpPr>
        <xdr:cNvPr id="5" name="Gruppe 4">
          <a:extLst>
            <a:ext uri="{FF2B5EF4-FFF2-40B4-BE49-F238E27FC236}">
              <a16:creationId xmlns:a16="http://schemas.microsoft.com/office/drawing/2014/main" id="{F1952962-084F-4ECC-A36A-ED0F81A24E9E}"/>
            </a:ext>
          </a:extLst>
        </xdr:cNvPr>
        <xdr:cNvGrpSpPr>
          <a:grpSpLocks noChangeAspect="1"/>
        </xdr:cNvGrpSpPr>
      </xdr:nvGrpSpPr>
      <xdr:grpSpPr>
        <a:xfrm>
          <a:off x="3048000" y="0"/>
          <a:ext cx="2457450" cy="4016429"/>
          <a:chOff x="2828922" y="257169"/>
          <a:chExt cx="2627430" cy="4294242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B63A5828-5791-458A-B003-BFE76A8480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2828923" y="257169"/>
            <a:ext cx="2627429" cy="2692572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EE01B005-2D38-41F6-B7C6-0C4F871BFD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2828922" y="2933696"/>
            <a:ext cx="2616571" cy="1617715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J74"/>
  <sheetViews>
    <sheetView showGridLines="0" tabSelected="1" topLeftCell="A4" zoomScaleNormal="100" workbookViewId="0">
      <selection activeCell="H16" sqref="H16:I16"/>
    </sheetView>
  </sheetViews>
  <sheetFormatPr defaultRowHeight="12.75"/>
  <cols>
    <col min="1" max="1" width="9.42578125" customWidth="1"/>
    <col min="2" max="2" width="4.7109375" customWidth="1"/>
    <col min="3" max="3" width="4.7109375" style="1" customWidth="1"/>
    <col min="4" max="4" width="4.7109375" customWidth="1"/>
    <col min="5" max="5" width="4.7109375" style="1" customWidth="1"/>
    <col min="6" max="6" width="4.7109375" customWidth="1"/>
    <col min="7" max="7" width="4.7109375" style="1" customWidth="1"/>
    <col min="8" max="8" width="4.7109375" customWidth="1"/>
    <col min="9" max="9" width="4.7109375" style="1" customWidth="1"/>
    <col min="10" max="10" width="4.7109375" customWidth="1"/>
    <col min="11" max="11" width="4.7109375" style="1" customWidth="1"/>
    <col min="12" max="12" width="4.7109375" customWidth="1"/>
    <col min="13" max="13" width="4.7109375" style="1" customWidth="1"/>
    <col min="14" max="14" width="4.7109375" customWidth="1"/>
    <col min="15" max="15" width="4.7109375" style="1" customWidth="1"/>
    <col min="16" max="16" width="4.7109375" customWidth="1"/>
    <col min="17" max="17" width="4.7109375" style="1" customWidth="1"/>
    <col min="18" max="18" width="4.7109375" customWidth="1"/>
    <col min="19" max="19" width="4.7109375" style="1" customWidth="1"/>
    <col min="20" max="20" width="4.7109375" customWidth="1"/>
    <col min="21" max="21" width="4.7109375" style="1" customWidth="1"/>
    <col min="22" max="22" width="4.7109375" customWidth="1"/>
    <col min="23" max="23" width="4.7109375" style="1" customWidth="1"/>
    <col min="24" max="24" width="4.7109375" customWidth="1"/>
    <col min="25" max="25" width="4.7109375" style="1" customWidth="1"/>
    <col min="26" max="27" width="8.7109375" customWidth="1"/>
    <col min="28" max="29" width="9.140625" customWidth="1"/>
  </cols>
  <sheetData>
    <row r="1" spans="1:36" ht="105" customHeight="1">
      <c r="A1" s="93" t="s">
        <v>67</v>
      </c>
      <c r="B1" s="90" t="s">
        <v>22</v>
      </c>
      <c r="C1" s="91"/>
      <c r="D1" s="92" t="s">
        <v>23</v>
      </c>
      <c r="E1" s="92"/>
      <c r="F1" s="91" t="s">
        <v>24</v>
      </c>
      <c r="G1" s="91"/>
      <c r="H1" s="92" t="s">
        <v>25</v>
      </c>
      <c r="I1" s="92"/>
      <c r="J1" s="91" t="s">
        <v>26</v>
      </c>
      <c r="K1" s="91"/>
      <c r="L1" s="92" t="s">
        <v>27</v>
      </c>
      <c r="M1" s="92"/>
      <c r="N1" s="91" t="s">
        <v>28</v>
      </c>
      <c r="O1" s="91"/>
      <c r="P1" s="92" t="s">
        <v>29</v>
      </c>
      <c r="Q1" s="92"/>
      <c r="R1" s="91" t="s">
        <v>30</v>
      </c>
      <c r="S1" s="91"/>
      <c r="T1" s="92" t="s">
        <v>31</v>
      </c>
      <c r="U1" s="92"/>
      <c r="V1" s="91" t="s">
        <v>32</v>
      </c>
      <c r="W1" s="91"/>
      <c r="X1" s="92" t="s">
        <v>33</v>
      </c>
      <c r="Y1" s="92"/>
      <c r="Z1" s="2" t="s">
        <v>18</v>
      </c>
      <c r="AA1" s="3" t="s">
        <v>0</v>
      </c>
    </row>
    <row r="2" spans="1:36">
      <c r="A2" s="94"/>
      <c r="B2" s="75" t="s">
        <v>1</v>
      </c>
      <c r="C2" s="71"/>
      <c r="D2" s="71" t="s">
        <v>1</v>
      </c>
      <c r="E2" s="71" t="s">
        <v>1</v>
      </c>
      <c r="F2" s="71" t="s">
        <v>1</v>
      </c>
      <c r="G2" s="71" t="s">
        <v>1</v>
      </c>
      <c r="H2" s="71" t="s">
        <v>1</v>
      </c>
      <c r="I2" s="71" t="s">
        <v>1</v>
      </c>
      <c r="J2" s="71" t="s">
        <v>1</v>
      </c>
      <c r="K2" s="71" t="s">
        <v>1</v>
      </c>
      <c r="L2" s="71" t="s">
        <v>1</v>
      </c>
      <c r="M2" s="71" t="s">
        <v>1</v>
      </c>
      <c r="N2" s="71" t="s">
        <v>1</v>
      </c>
      <c r="O2" s="71" t="s">
        <v>1</v>
      </c>
      <c r="P2" s="71" t="s">
        <v>1</v>
      </c>
      <c r="Q2" s="71" t="s">
        <v>1</v>
      </c>
      <c r="R2" s="71" t="s">
        <v>1</v>
      </c>
      <c r="S2" s="71" t="s">
        <v>1</v>
      </c>
      <c r="T2" s="71" t="s">
        <v>1</v>
      </c>
      <c r="U2" s="71" t="s">
        <v>1</v>
      </c>
      <c r="V2" s="71" t="s">
        <v>1</v>
      </c>
      <c r="W2" s="71" t="s">
        <v>1</v>
      </c>
      <c r="X2" s="71" t="s">
        <v>1</v>
      </c>
      <c r="Y2" s="71" t="s">
        <v>1</v>
      </c>
      <c r="Z2" s="61" t="s">
        <v>1</v>
      </c>
      <c r="AA2" s="62" t="s">
        <v>1</v>
      </c>
    </row>
    <row r="3" spans="1:36" ht="13.5" customHeight="1">
      <c r="A3" s="35">
        <v>53</v>
      </c>
      <c r="B3" s="87">
        <v>0</v>
      </c>
      <c r="C3" s="83"/>
      <c r="D3" s="84"/>
      <c r="E3" s="84"/>
      <c r="F3" s="83"/>
      <c r="G3" s="83"/>
      <c r="H3" s="84"/>
      <c r="I3" s="84"/>
      <c r="J3" s="83"/>
      <c r="K3" s="83"/>
      <c r="L3" s="84"/>
      <c r="M3" s="84"/>
      <c r="N3" s="83"/>
      <c r="O3" s="83"/>
      <c r="P3" s="84"/>
      <c r="Q3" s="84"/>
      <c r="R3" s="83"/>
      <c r="S3" s="83"/>
      <c r="T3" s="84"/>
      <c r="U3" s="84"/>
      <c r="V3" s="83"/>
      <c r="W3" s="83"/>
      <c r="X3" s="84"/>
      <c r="Y3" s="84"/>
      <c r="Z3" s="63">
        <v>0</v>
      </c>
      <c r="AA3" s="64"/>
    </row>
    <row r="4" spans="1:36" ht="13.5" customHeight="1">
      <c r="A4" s="35">
        <v>1</v>
      </c>
      <c r="B4" s="87">
        <v>0</v>
      </c>
      <c r="C4" s="83"/>
      <c r="D4" s="84"/>
      <c r="E4" s="84"/>
      <c r="F4" s="83"/>
      <c r="G4" s="83"/>
      <c r="H4" s="84"/>
      <c r="I4" s="84"/>
      <c r="J4" s="83"/>
      <c r="K4" s="83"/>
      <c r="L4" s="84"/>
      <c r="M4" s="84"/>
      <c r="N4" s="83"/>
      <c r="O4" s="83"/>
      <c r="P4" s="84"/>
      <c r="Q4" s="84"/>
      <c r="R4" s="83"/>
      <c r="S4" s="83"/>
      <c r="T4" s="84"/>
      <c r="U4" s="84"/>
      <c r="V4" s="83"/>
      <c r="W4" s="83"/>
      <c r="X4" s="84"/>
      <c r="Y4" s="84"/>
      <c r="Z4" s="63">
        <v>67</v>
      </c>
      <c r="AA4" s="64">
        <v>50</v>
      </c>
    </row>
    <row r="5" spans="1:36" ht="13.5" customHeight="1">
      <c r="A5" s="35">
        <v>2</v>
      </c>
      <c r="B5" s="87">
        <v>254.5</v>
      </c>
      <c r="C5" s="83"/>
      <c r="D5" s="84"/>
      <c r="E5" s="84"/>
      <c r="F5" s="83"/>
      <c r="G5" s="83"/>
      <c r="H5" s="84"/>
      <c r="I5" s="84"/>
      <c r="J5" s="83"/>
      <c r="K5" s="83"/>
      <c r="L5" s="84"/>
      <c r="M5" s="84"/>
      <c r="N5" s="83"/>
      <c r="O5" s="83"/>
      <c r="P5" s="84"/>
      <c r="Q5" s="84"/>
      <c r="R5" s="83"/>
      <c r="S5" s="83"/>
      <c r="T5" s="84">
        <v>50</v>
      </c>
      <c r="U5" s="84"/>
      <c r="V5" s="83"/>
      <c r="W5" s="83"/>
      <c r="X5" s="84"/>
      <c r="Y5" s="84"/>
      <c r="Z5" s="63">
        <v>0</v>
      </c>
      <c r="AA5" s="64">
        <v>0</v>
      </c>
    </row>
    <row r="6" spans="1:36" ht="13.5" customHeight="1">
      <c r="A6" s="35">
        <v>3</v>
      </c>
      <c r="B6" s="87">
        <v>93.5</v>
      </c>
      <c r="C6" s="83"/>
      <c r="D6" s="84"/>
      <c r="E6" s="84"/>
      <c r="F6" s="83"/>
      <c r="G6" s="83"/>
      <c r="H6" s="84"/>
      <c r="I6" s="84"/>
      <c r="J6" s="83"/>
      <c r="K6" s="83"/>
      <c r="L6" s="84"/>
      <c r="M6" s="84"/>
      <c r="N6" s="83"/>
      <c r="O6" s="83"/>
      <c r="P6" s="84"/>
      <c r="Q6" s="84"/>
      <c r="R6" s="83"/>
      <c r="S6" s="83"/>
      <c r="T6" s="84"/>
      <c r="U6" s="84"/>
      <c r="V6" s="83"/>
      <c r="W6" s="83"/>
      <c r="X6" s="84"/>
      <c r="Y6" s="84"/>
      <c r="Z6" s="63">
        <v>0</v>
      </c>
      <c r="AA6" s="64">
        <v>0</v>
      </c>
      <c r="AJ6" s="34" t="s">
        <v>66</v>
      </c>
    </row>
    <row r="7" spans="1:36" ht="13.5" customHeight="1">
      <c r="A7" s="35">
        <v>4</v>
      </c>
      <c r="B7" s="87">
        <v>0</v>
      </c>
      <c r="C7" s="83"/>
      <c r="D7" s="84"/>
      <c r="E7" s="84"/>
      <c r="F7" s="83">
        <v>50</v>
      </c>
      <c r="G7" s="83"/>
      <c r="H7" s="84"/>
      <c r="I7" s="84"/>
      <c r="J7" s="83"/>
      <c r="K7" s="83"/>
      <c r="L7" s="84"/>
      <c r="M7" s="84"/>
      <c r="N7" s="83"/>
      <c r="O7" s="83"/>
      <c r="P7" s="84"/>
      <c r="Q7" s="84"/>
      <c r="R7" s="83"/>
      <c r="S7" s="83"/>
      <c r="T7" s="84"/>
      <c r="U7" s="84"/>
      <c r="V7" s="83"/>
      <c r="W7" s="83"/>
      <c r="X7" s="84"/>
      <c r="Y7" s="84"/>
      <c r="Z7" s="63">
        <v>0</v>
      </c>
      <c r="AA7" s="64"/>
    </row>
    <row r="8" spans="1:36" ht="13.5" customHeight="1">
      <c r="A8" s="35">
        <v>5</v>
      </c>
      <c r="B8" s="85"/>
      <c r="C8" s="86"/>
      <c r="D8" s="84">
        <v>0</v>
      </c>
      <c r="E8" s="84"/>
      <c r="F8" s="83"/>
      <c r="G8" s="83"/>
      <c r="H8" s="84"/>
      <c r="I8" s="84"/>
      <c r="J8" s="83"/>
      <c r="K8" s="83"/>
      <c r="L8" s="84"/>
      <c r="M8" s="84"/>
      <c r="N8" s="83"/>
      <c r="O8" s="83"/>
      <c r="P8" s="84"/>
      <c r="Q8" s="84"/>
      <c r="R8" s="83"/>
      <c r="S8" s="83"/>
      <c r="T8" s="84"/>
      <c r="U8" s="84"/>
      <c r="V8" s="83"/>
      <c r="W8" s="83"/>
      <c r="X8" s="84"/>
      <c r="Y8" s="84"/>
      <c r="Z8" s="63">
        <v>0</v>
      </c>
      <c r="AA8" s="64"/>
    </row>
    <row r="9" spans="1:36" ht="13.5" customHeight="1">
      <c r="A9" s="35">
        <v>6</v>
      </c>
      <c r="B9" s="85"/>
      <c r="C9" s="86"/>
      <c r="D9" s="84">
        <v>0</v>
      </c>
      <c r="E9" s="84"/>
      <c r="F9" s="83"/>
      <c r="G9" s="83"/>
      <c r="H9" s="84"/>
      <c r="I9" s="84"/>
      <c r="J9" s="83"/>
      <c r="K9" s="83"/>
      <c r="L9" s="84"/>
      <c r="M9" s="84"/>
      <c r="N9" s="83"/>
      <c r="O9" s="83"/>
      <c r="P9" s="84"/>
      <c r="Q9" s="84"/>
      <c r="R9" s="83"/>
      <c r="S9" s="83"/>
      <c r="T9" s="84"/>
      <c r="U9" s="84"/>
      <c r="V9" s="83"/>
      <c r="W9" s="83"/>
      <c r="X9" s="84"/>
      <c r="Y9" s="84"/>
      <c r="Z9" s="63">
        <v>0</v>
      </c>
      <c r="AA9" s="64"/>
      <c r="AH9" s="23"/>
    </row>
    <row r="10" spans="1:36" ht="13.5" customHeight="1">
      <c r="A10" s="35">
        <v>7</v>
      </c>
      <c r="B10" s="85"/>
      <c r="C10" s="86"/>
      <c r="D10" s="84">
        <v>0</v>
      </c>
      <c r="E10" s="84"/>
      <c r="F10" s="83"/>
      <c r="G10" s="83"/>
      <c r="H10" s="84"/>
      <c r="I10" s="84"/>
      <c r="J10" s="83"/>
      <c r="K10" s="83"/>
      <c r="L10" s="84"/>
      <c r="M10" s="84"/>
      <c r="N10" s="83"/>
      <c r="O10" s="83"/>
      <c r="P10" s="84"/>
      <c r="Q10" s="84"/>
      <c r="R10" s="83"/>
      <c r="S10" s="83"/>
      <c r="T10" s="84"/>
      <c r="U10" s="84"/>
      <c r="V10" s="83"/>
      <c r="W10" s="83"/>
      <c r="X10" s="84"/>
      <c r="Y10" s="84"/>
      <c r="Z10" s="63">
        <v>0</v>
      </c>
      <c r="AA10" s="64">
        <v>0</v>
      </c>
    </row>
    <row r="11" spans="1:36" ht="13.5" customHeight="1">
      <c r="A11" s="35">
        <v>8</v>
      </c>
      <c r="B11" s="85"/>
      <c r="C11" s="86"/>
      <c r="D11" s="84">
        <v>262</v>
      </c>
      <c r="E11" s="84"/>
      <c r="F11" s="83"/>
      <c r="G11" s="83"/>
      <c r="H11" s="84"/>
      <c r="I11" s="84"/>
      <c r="J11" s="83"/>
      <c r="K11" s="83"/>
      <c r="L11" s="84"/>
      <c r="M11" s="84"/>
      <c r="N11" s="83"/>
      <c r="O11" s="83"/>
      <c r="P11" s="84"/>
      <c r="Q11" s="84"/>
      <c r="R11" s="83"/>
      <c r="S11" s="83"/>
      <c r="T11" s="84"/>
      <c r="U11" s="84"/>
      <c r="V11" s="83"/>
      <c r="W11" s="83"/>
      <c r="X11" s="84"/>
      <c r="Y11" s="84"/>
      <c r="Z11" s="63">
        <v>0</v>
      </c>
      <c r="AA11" s="64">
        <v>50</v>
      </c>
    </row>
    <row r="12" spans="1:36" ht="13.5" customHeight="1">
      <c r="A12" s="35">
        <v>9</v>
      </c>
      <c r="B12" s="85"/>
      <c r="C12" s="86"/>
      <c r="D12" s="84"/>
      <c r="E12" s="84"/>
      <c r="F12" s="83">
        <v>0</v>
      </c>
      <c r="G12" s="83"/>
      <c r="H12" s="84"/>
      <c r="I12" s="84"/>
      <c r="J12" s="83"/>
      <c r="K12" s="83"/>
      <c r="L12" s="84"/>
      <c r="M12" s="84"/>
      <c r="N12" s="83"/>
      <c r="O12" s="83"/>
      <c r="P12" s="84"/>
      <c r="Q12" s="84"/>
      <c r="R12" s="83"/>
      <c r="S12" s="83"/>
      <c r="T12" s="84"/>
      <c r="U12" s="84"/>
      <c r="V12" s="83"/>
      <c r="W12" s="83"/>
      <c r="X12" s="84"/>
      <c r="Y12" s="84"/>
      <c r="Z12" s="63">
        <v>29</v>
      </c>
      <c r="AA12" s="64">
        <v>0</v>
      </c>
    </row>
    <row r="13" spans="1:36" ht="13.5" customHeight="1">
      <c r="A13" s="35">
        <v>10</v>
      </c>
      <c r="B13" s="85"/>
      <c r="C13" s="86"/>
      <c r="D13" s="84"/>
      <c r="E13" s="84"/>
      <c r="F13" s="83">
        <v>0</v>
      </c>
      <c r="G13" s="83"/>
      <c r="H13" s="84"/>
      <c r="I13" s="84"/>
      <c r="J13" s="83"/>
      <c r="K13" s="83"/>
      <c r="L13" s="84"/>
      <c r="M13" s="84"/>
      <c r="N13" s="83"/>
      <c r="O13" s="83"/>
      <c r="P13" s="84"/>
      <c r="Q13" s="84"/>
      <c r="R13" s="83"/>
      <c r="S13" s="83"/>
      <c r="T13" s="84">
        <v>50</v>
      </c>
      <c r="U13" s="84"/>
      <c r="V13" s="83"/>
      <c r="W13" s="83"/>
      <c r="X13" s="84"/>
      <c r="Y13" s="84"/>
      <c r="Z13" s="63">
        <v>0</v>
      </c>
      <c r="AA13" s="64"/>
    </row>
    <row r="14" spans="1:36" ht="13.5" customHeight="1">
      <c r="A14" s="35">
        <v>11</v>
      </c>
      <c r="B14" s="85"/>
      <c r="C14" s="86"/>
      <c r="D14" s="84"/>
      <c r="E14" s="84"/>
      <c r="F14" s="83">
        <v>105.5</v>
      </c>
      <c r="G14" s="83"/>
      <c r="H14" s="84"/>
      <c r="I14" s="84"/>
      <c r="J14" s="83"/>
      <c r="K14" s="83"/>
      <c r="L14" s="84"/>
      <c r="M14" s="84"/>
      <c r="N14" s="83"/>
      <c r="O14" s="83"/>
      <c r="P14" s="84"/>
      <c r="Q14" s="84"/>
      <c r="R14" s="83"/>
      <c r="S14" s="83"/>
      <c r="T14" s="84"/>
      <c r="U14" s="84"/>
      <c r="V14" s="83"/>
      <c r="W14" s="83"/>
      <c r="X14" s="84"/>
      <c r="Y14" s="84"/>
      <c r="Z14" s="63">
        <v>0</v>
      </c>
      <c r="AA14" s="64">
        <v>50</v>
      </c>
      <c r="AE14" s="22"/>
    </row>
    <row r="15" spans="1:36" ht="13.5" customHeight="1">
      <c r="A15" s="35">
        <v>12</v>
      </c>
      <c r="B15" s="85"/>
      <c r="C15" s="86"/>
      <c r="D15" s="84"/>
      <c r="E15" s="84"/>
      <c r="F15" s="83">
        <v>416</v>
      </c>
      <c r="G15" s="83"/>
      <c r="H15" s="84"/>
      <c r="I15" s="84"/>
      <c r="J15" s="83"/>
      <c r="K15" s="83"/>
      <c r="L15" s="84"/>
      <c r="M15" s="84"/>
      <c r="N15" s="83"/>
      <c r="O15" s="83"/>
      <c r="P15" s="84"/>
      <c r="Q15" s="84"/>
      <c r="R15" s="83"/>
      <c r="S15" s="83"/>
      <c r="T15" s="84"/>
      <c r="U15" s="84"/>
      <c r="V15" s="83"/>
      <c r="W15" s="83"/>
      <c r="X15" s="84"/>
      <c r="Y15" s="84"/>
      <c r="Z15" s="63">
        <v>0</v>
      </c>
      <c r="AA15" s="64">
        <v>0</v>
      </c>
    </row>
    <row r="16" spans="1:36" ht="13.5" customHeight="1">
      <c r="A16" s="35">
        <v>13</v>
      </c>
      <c r="B16" s="85"/>
      <c r="C16" s="86"/>
      <c r="D16" s="84"/>
      <c r="E16" s="84"/>
      <c r="F16" s="83"/>
      <c r="G16" s="83"/>
      <c r="H16" s="84">
        <v>0</v>
      </c>
      <c r="I16" s="84"/>
      <c r="J16" s="83"/>
      <c r="K16" s="83"/>
      <c r="L16" s="84"/>
      <c r="M16" s="84"/>
      <c r="N16" s="83"/>
      <c r="O16" s="83"/>
      <c r="P16" s="84"/>
      <c r="Q16" s="84"/>
      <c r="R16" s="83"/>
      <c r="S16" s="83"/>
      <c r="T16" s="84"/>
      <c r="U16" s="84"/>
      <c r="V16" s="83"/>
      <c r="W16" s="83"/>
      <c r="X16" s="84"/>
      <c r="Y16" s="84"/>
      <c r="Z16" s="63">
        <v>0</v>
      </c>
      <c r="AA16" s="64">
        <v>0</v>
      </c>
    </row>
    <row r="17" spans="1:27" ht="13.5" customHeight="1">
      <c r="A17" s="35">
        <v>14</v>
      </c>
      <c r="B17" s="85"/>
      <c r="C17" s="86"/>
      <c r="D17" s="84"/>
      <c r="E17" s="84"/>
      <c r="F17" s="83"/>
      <c r="G17" s="83"/>
      <c r="H17" s="84">
        <v>0</v>
      </c>
      <c r="I17" s="84"/>
      <c r="J17" s="83"/>
      <c r="K17" s="83"/>
      <c r="L17" s="84"/>
      <c r="M17" s="84"/>
      <c r="N17" s="83"/>
      <c r="O17" s="83"/>
      <c r="P17" s="84"/>
      <c r="Q17" s="84"/>
      <c r="R17" s="83"/>
      <c r="S17" s="83"/>
      <c r="T17" s="84"/>
      <c r="U17" s="84"/>
      <c r="V17" s="83"/>
      <c r="W17" s="83"/>
      <c r="X17" s="84"/>
      <c r="Y17" s="84"/>
      <c r="Z17" s="63">
        <v>0</v>
      </c>
      <c r="AA17" s="64"/>
    </row>
    <row r="18" spans="1:27" ht="13.5" customHeight="1">
      <c r="A18" s="35">
        <v>15</v>
      </c>
      <c r="B18" s="85"/>
      <c r="C18" s="86"/>
      <c r="D18" s="84"/>
      <c r="E18" s="84"/>
      <c r="F18" s="83"/>
      <c r="G18" s="83"/>
      <c r="H18" s="84">
        <v>0</v>
      </c>
      <c r="I18" s="84"/>
      <c r="J18" s="83"/>
      <c r="K18" s="83"/>
      <c r="L18" s="84"/>
      <c r="M18" s="84"/>
      <c r="N18" s="83"/>
      <c r="O18" s="83"/>
      <c r="P18" s="84"/>
      <c r="Q18" s="84"/>
      <c r="R18" s="83"/>
      <c r="S18" s="83"/>
      <c r="T18" s="84"/>
      <c r="U18" s="84"/>
      <c r="V18" s="83"/>
      <c r="W18" s="83"/>
      <c r="X18" s="84"/>
      <c r="Y18" s="84"/>
      <c r="Z18" s="63">
        <v>0</v>
      </c>
      <c r="AA18" s="64"/>
    </row>
    <row r="19" spans="1:27" ht="13.5" customHeight="1">
      <c r="A19" s="35">
        <v>16</v>
      </c>
      <c r="B19" s="85"/>
      <c r="C19" s="86"/>
      <c r="D19" s="84"/>
      <c r="E19" s="84"/>
      <c r="F19" s="83"/>
      <c r="G19" s="83"/>
      <c r="H19" s="84">
        <v>0</v>
      </c>
      <c r="I19" s="84"/>
      <c r="J19" s="83"/>
      <c r="K19" s="83"/>
      <c r="L19" s="84"/>
      <c r="M19" s="84"/>
      <c r="N19" s="83"/>
      <c r="O19" s="83"/>
      <c r="P19" s="84"/>
      <c r="Q19" s="84"/>
      <c r="R19" s="83"/>
      <c r="S19" s="83"/>
      <c r="T19" s="84"/>
      <c r="U19" s="84"/>
      <c r="V19" s="83"/>
      <c r="W19" s="83"/>
      <c r="X19" s="84"/>
      <c r="Y19" s="84"/>
      <c r="Z19" s="63">
        <v>0</v>
      </c>
      <c r="AA19" s="64"/>
    </row>
    <row r="20" spans="1:27" ht="13.5" customHeight="1">
      <c r="A20" s="35">
        <v>17</v>
      </c>
      <c r="B20" s="85"/>
      <c r="C20" s="86"/>
      <c r="D20" s="84"/>
      <c r="E20" s="84"/>
      <c r="F20" s="83"/>
      <c r="G20" s="83"/>
      <c r="H20" s="84"/>
      <c r="I20" s="84"/>
      <c r="J20" s="83">
        <v>0</v>
      </c>
      <c r="K20" s="83"/>
      <c r="L20" s="84"/>
      <c r="M20" s="84"/>
      <c r="N20" s="83"/>
      <c r="O20" s="83"/>
      <c r="P20" s="84"/>
      <c r="Q20" s="84"/>
      <c r="R20" s="83"/>
      <c r="S20" s="83"/>
      <c r="T20" s="84"/>
      <c r="U20" s="84"/>
      <c r="V20" s="83"/>
      <c r="W20" s="83"/>
      <c r="X20" s="84"/>
      <c r="Y20" s="84"/>
      <c r="Z20" s="63">
        <v>0</v>
      </c>
      <c r="AA20" s="64"/>
    </row>
    <row r="21" spans="1:27" ht="13.5" customHeight="1">
      <c r="A21" s="35">
        <v>18</v>
      </c>
      <c r="B21" s="85"/>
      <c r="C21" s="86"/>
      <c r="D21" s="84"/>
      <c r="E21" s="84"/>
      <c r="F21" s="83"/>
      <c r="G21" s="83"/>
      <c r="H21" s="84"/>
      <c r="I21" s="84"/>
      <c r="J21" s="83">
        <v>0</v>
      </c>
      <c r="K21" s="83"/>
      <c r="L21" s="84"/>
      <c r="M21" s="84"/>
      <c r="N21" s="83"/>
      <c r="O21" s="83"/>
      <c r="P21" s="84"/>
      <c r="Q21" s="84"/>
      <c r="R21" s="83"/>
      <c r="S21" s="83"/>
      <c r="T21" s="84"/>
      <c r="U21" s="84"/>
      <c r="V21" s="83"/>
      <c r="W21" s="83"/>
      <c r="X21" s="84"/>
      <c r="Y21" s="84"/>
      <c r="Z21" s="63">
        <v>0</v>
      </c>
      <c r="AA21" s="64"/>
    </row>
    <row r="22" spans="1:27" ht="13.5" customHeight="1">
      <c r="A22" s="35">
        <v>19</v>
      </c>
      <c r="B22" s="85"/>
      <c r="C22" s="86"/>
      <c r="D22" s="84"/>
      <c r="E22" s="84"/>
      <c r="F22" s="83"/>
      <c r="G22" s="83"/>
      <c r="H22" s="84"/>
      <c r="I22" s="84"/>
      <c r="J22" s="83">
        <v>0</v>
      </c>
      <c r="K22" s="83"/>
      <c r="L22" s="84"/>
      <c r="M22" s="84"/>
      <c r="N22" s="83"/>
      <c r="O22" s="83"/>
      <c r="P22" s="84"/>
      <c r="Q22" s="84"/>
      <c r="R22" s="83"/>
      <c r="S22" s="83"/>
      <c r="T22" s="84"/>
      <c r="U22" s="84"/>
      <c r="V22" s="83"/>
      <c r="W22" s="83"/>
      <c r="X22" s="84"/>
      <c r="Y22" s="84"/>
      <c r="Z22" s="63">
        <v>0</v>
      </c>
      <c r="AA22" s="64"/>
    </row>
    <row r="23" spans="1:27" ht="13.5" customHeight="1">
      <c r="A23" s="35">
        <v>20</v>
      </c>
      <c r="B23" s="85"/>
      <c r="C23" s="86"/>
      <c r="D23" s="84"/>
      <c r="E23" s="84"/>
      <c r="F23" s="83"/>
      <c r="G23" s="83"/>
      <c r="H23" s="84"/>
      <c r="I23" s="84"/>
      <c r="J23" s="83">
        <v>0</v>
      </c>
      <c r="K23" s="83"/>
      <c r="L23" s="84"/>
      <c r="M23" s="84"/>
      <c r="N23" s="83"/>
      <c r="O23" s="83"/>
      <c r="P23" s="84"/>
      <c r="Q23" s="84"/>
      <c r="R23" s="83"/>
      <c r="S23" s="83"/>
      <c r="T23" s="84"/>
      <c r="U23" s="84"/>
      <c r="V23" s="83"/>
      <c r="W23" s="83"/>
      <c r="X23" s="84"/>
      <c r="Y23" s="84"/>
      <c r="Z23" s="63">
        <v>0</v>
      </c>
      <c r="AA23" s="64"/>
    </row>
    <row r="24" spans="1:27" ht="13.5" customHeight="1">
      <c r="A24" s="35">
        <v>21</v>
      </c>
      <c r="B24" s="85"/>
      <c r="C24" s="86"/>
      <c r="D24" s="84"/>
      <c r="E24" s="84"/>
      <c r="F24" s="83"/>
      <c r="G24" s="83"/>
      <c r="H24" s="84"/>
      <c r="I24" s="84"/>
      <c r="J24" s="83">
        <v>0</v>
      </c>
      <c r="K24" s="83"/>
      <c r="L24" s="84"/>
      <c r="M24" s="84"/>
      <c r="N24" s="83"/>
      <c r="O24" s="83"/>
      <c r="P24" s="84"/>
      <c r="Q24" s="84"/>
      <c r="R24" s="83"/>
      <c r="S24" s="83"/>
      <c r="T24" s="84"/>
      <c r="U24" s="84"/>
      <c r="V24" s="83"/>
      <c r="W24" s="83"/>
      <c r="X24" s="84"/>
      <c r="Y24" s="84"/>
      <c r="Z24" s="63">
        <v>0</v>
      </c>
      <c r="AA24" s="64"/>
    </row>
    <row r="25" spans="1:27" ht="13.5" customHeight="1">
      <c r="A25" s="35">
        <v>22</v>
      </c>
      <c r="B25" s="85"/>
      <c r="C25" s="86"/>
      <c r="D25" s="84"/>
      <c r="E25" s="84"/>
      <c r="F25" s="83"/>
      <c r="G25" s="83"/>
      <c r="H25" s="84"/>
      <c r="I25" s="84"/>
      <c r="J25" s="83"/>
      <c r="K25" s="83"/>
      <c r="L25" s="84">
        <v>0</v>
      </c>
      <c r="M25" s="84"/>
      <c r="N25" s="83"/>
      <c r="O25" s="83"/>
      <c r="P25" s="84"/>
      <c r="Q25" s="84"/>
      <c r="R25" s="83"/>
      <c r="S25" s="83"/>
      <c r="T25" s="84"/>
      <c r="U25" s="84"/>
      <c r="V25" s="83"/>
      <c r="W25" s="83"/>
      <c r="X25" s="84"/>
      <c r="Y25" s="84"/>
      <c r="Z25" s="63">
        <v>0</v>
      </c>
      <c r="AA25" s="64"/>
    </row>
    <row r="26" spans="1:27" ht="13.5" customHeight="1">
      <c r="A26" s="35">
        <v>23</v>
      </c>
      <c r="B26" s="85"/>
      <c r="C26" s="86"/>
      <c r="D26" s="84"/>
      <c r="E26" s="84"/>
      <c r="F26" s="83"/>
      <c r="G26" s="83"/>
      <c r="H26" s="84"/>
      <c r="I26" s="84"/>
      <c r="J26" s="83"/>
      <c r="K26" s="83"/>
      <c r="L26" s="84">
        <v>0</v>
      </c>
      <c r="M26" s="84"/>
      <c r="N26" s="83"/>
      <c r="O26" s="83"/>
      <c r="P26" s="84"/>
      <c r="Q26" s="84"/>
      <c r="R26" s="83"/>
      <c r="S26" s="83"/>
      <c r="T26" s="84"/>
      <c r="U26" s="84"/>
      <c r="V26" s="83"/>
      <c r="W26" s="83"/>
      <c r="X26" s="84"/>
      <c r="Y26" s="84"/>
      <c r="Z26" s="63">
        <v>0</v>
      </c>
      <c r="AA26" s="64"/>
    </row>
    <row r="27" spans="1:27" ht="13.5" customHeight="1">
      <c r="A27" s="35">
        <v>24</v>
      </c>
      <c r="B27" s="85"/>
      <c r="C27" s="86"/>
      <c r="D27" s="84"/>
      <c r="E27" s="84"/>
      <c r="F27" s="83"/>
      <c r="G27" s="83"/>
      <c r="H27" s="84"/>
      <c r="I27" s="84"/>
      <c r="J27" s="83"/>
      <c r="K27" s="83"/>
      <c r="L27" s="84">
        <v>0</v>
      </c>
      <c r="M27" s="84"/>
      <c r="N27" s="83"/>
      <c r="O27" s="83"/>
      <c r="P27" s="84"/>
      <c r="Q27" s="84"/>
      <c r="R27" s="83"/>
      <c r="S27" s="83"/>
      <c r="T27" s="84"/>
      <c r="U27" s="84"/>
      <c r="V27" s="83"/>
      <c r="W27" s="83"/>
      <c r="X27" s="84"/>
      <c r="Y27" s="84"/>
      <c r="Z27" s="63">
        <v>0</v>
      </c>
      <c r="AA27" s="64"/>
    </row>
    <row r="28" spans="1:27" ht="13.5" customHeight="1" thickBot="1">
      <c r="A28" s="36">
        <v>25</v>
      </c>
      <c r="B28" s="81"/>
      <c r="C28" s="82"/>
      <c r="D28" s="79"/>
      <c r="E28" s="79"/>
      <c r="F28" s="80"/>
      <c r="G28" s="80"/>
      <c r="H28" s="79"/>
      <c r="I28" s="79"/>
      <c r="J28" s="80"/>
      <c r="K28" s="80"/>
      <c r="L28" s="79">
        <v>0</v>
      </c>
      <c r="M28" s="79"/>
      <c r="N28" s="80"/>
      <c r="O28" s="80"/>
      <c r="P28" s="79"/>
      <c r="Q28" s="79"/>
      <c r="R28" s="80"/>
      <c r="S28" s="80"/>
      <c r="T28" s="79"/>
      <c r="U28" s="79"/>
      <c r="V28" s="80"/>
      <c r="W28" s="80"/>
      <c r="X28" s="79"/>
      <c r="Y28" s="79"/>
      <c r="Z28" s="65">
        <v>0</v>
      </c>
      <c r="AA28" s="66"/>
    </row>
    <row r="29" spans="1:27" ht="105" customHeight="1">
      <c r="A29" s="93" t="s">
        <v>67</v>
      </c>
      <c r="B29" s="90" t="str">
        <f>+B1</f>
        <v>Kim Vagn</v>
      </c>
      <c r="C29" s="91"/>
      <c r="D29" s="92" t="str">
        <f>+D1</f>
        <v>Carlo</v>
      </c>
      <c r="E29" s="92"/>
      <c r="F29" s="91" t="str">
        <f>+F1</f>
        <v>Damborg</v>
      </c>
      <c r="G29" s="91"/>
      <c r="H29" s="92" t="str">
        <f>+H1</f>
        <v>Kromanden</v>
      </c>
      <c r="I29" s="92"/>
      <c r="J29" s="91" t="str">
        <f>+J1</f>
        <v>Bajads</v>
      </c>
      <c r="K29" s="91"/>
      <c r="L29" s="92" t="str">
        <f>+L1</f>
        <v>Marinus</v>
      </c>
      <c r="M29" s="92"/>
      <c r="N29" s="91" t="str">
        <f>+N1</f>
        <v>Ejnar</v>
      </c>
      <c r="O29" s="91"/>
      <c r="P29" s="92" t="str">
        <f>+P1</f>
        <v>Rytter</v>
      </c>
      <c r="Q29" s="92"/>
      <c r="R29" s="91" t="str">
        <f>+R1</f>
        <v>Poker</v>
      </c>
      <c r="S29" s="91"/>
      <c r="T29" s="92" t="str">
        <f>+T1</f>
        <v>Baske</v>
      </c>
      <c r="U29" s="92"/>
      <c r="V29" s="91" t="str">
        <f>+V1</f>
        <v>Benny</v>
      </c>
      <c r="W29" s="91"/>
      <c r="X29" s="92" t="str">
        <f>+X1</f>
        <v>Berg</v>
      </c>
      <c r="Y29" s="92"/>
      <c r="Z29" s="2" t="str">
        <f>+Z1</f>
        <v>Fast Tips + Fast Lotto</v>
      </c>
      <c r="AA29" s="3" t="s">
        <v>0</v>
      </c>
    </row>
    <row r="30" spans="1:27">
      <c r="A30" s="94"/>
      <c r="B30" s="72" t="s">
        <v>1</v>
      </c>
      <c r="C30" s="73"/>
      <c r="D30" s="74" t="s">
        <v>1</v>
      </c>
      <c r="E30" s="73"/>
      <c r="F30" s="74" t="s">
        <v>1</v>
      </c>
      <c r="G30" s="73" t="s">
        <v>2</v>
      </c>
      <c r="H30" s="74" t="s">
        <v>1</v>
      </c>
      <c r="I30" s="73" t="s">
        <v>2</v>
      </c>
      <c r="J30" s="74" t="s">
        <v>1</v>
      </c>
      <c r="K30" s="73" t="s">
        <v>2</v>
      </c>
      <c r="L30" s="74" t="s">
        <v>1</v>
      </c>
      <c r="M30" s="73" t="s">
        <v>2</v>
      </c>
      <c r="N30" s="74" t="s">
        <v>1</v>
      </c>
      <c r="O30" s="73" t="s">
        <v>2</v>
      </c>
      <c r="P30" s="74" t="s">
        <v>1</v>
      </c>
      <c r="Q30" s="73" t="s">
        <v>2</v>
      </c>
      <c r="R30" s="74" t="s">
        <v>1</v>
      </c>
      <c r="S30" s="73" t="s">
        <v>2</v>
      </c>
      <c r="T30" s="74" t="s">
        <v>1</v>
      </c>
      <c r="U30" s="73" t="s">
        <v>2</v>
      </c>
      <c r="V30" s="74" t="s">
        <v>1</v>
      </c>
      <c r="W30" s="73" t="s">
        <v>2</v>
      </c>
      <c r="X30" s="74" t="s">
        <v>1</v>
      </c>
      <c r="Y30" s="73" t="s">
        <v>2</v>
      </c>
      <c r="Z30" s="61" t="s">
        <v>1</v>
      </c>
      <c r="AA30" s="62" t="s">
        <v>1</v>
      </c>
    </row>
    <row r="31" spans="1:27" ht="13.5" customHeight="1">
      <c r="A31" s="35">
        <v>26</v>
      </c>
      <c r="B31" s="87"/>
      <c r="C31" s="83"/>
      <c r="D31" s="84"/>
      <c r="E31" s="84"/>
      <c r="F31" s="83"/>
      <c r="G31" s="83"/>
      <c r="H31" s="84"/>
      <c r="I31" s="84"/>
      <c r="J31" s="83"/>
      <c r="K31" s="83"/>
      <c r="L31" s="84"/>
      <c r="M31" s="84"/>
      <c r="N31" s="83">
        <v>0</v>
      </c>
      <c r="O31" s="83"/>
      <c r="P31" s="84"/>
      <c r="Q31" s="84"/>
      <c r="R31" s="83"/>
      <c r="S31" s="83"/>
      <c r="T31" s="84"/>
      <c r="U31" s="84"/>
      <c r="V31" s="83"/>
      <c r="W31" s="83"/>
      <c r="X31" s="84"/>
      <c r="Y31" s="84"/>
      <c r="Z31" s="63">
        <v>0</v>
      </c>
      <c r="AA31" s="64"/>
    </row>
    <row r="32" spans="1:27" ht="13.5" customHeight="1">
      <c r="A32" s="35">
        <v>27</v>
      </c>
      <c r="B32" s="87"/>
      <c r="C32" s="83"/>
      <c r="D32" s="84"/>
      <c r="E32" s="84"/>
      <c r="F32" s="83"/>
      <c r="G32" s="83"/>
      <c r="H32" s="84"/>
      <c r="I32" s="84"/>
      <c r="J32" s="83"/>
      <c r="K32" s="83"/>
      <c r="L32" s="84"/>
      <c r="M32" s="84"/>
      <c r="N32" s="83">
        <v>0</v>
      </c>
      <c r="O32" s="83"/>
      <c r="P32" s="84"/>
      <c r="Q32" s="84"/>
      <c r="R32" s="83"/>
      <c r="S32" s="83"/>
      <c r="T32" s="84"/>
      <c r="U32" s="84"/>
      <c r="V32" s="83"/>
      <c r="W32" s="83"/>
      <c r="X32" s="84"/>
      <c r="Y32" s="84"/>
      <c r="Z32" s="63">
        <v>0</v>
      </c>
      <c r="AA32" s="64"/>
    </row>
    <row r="33" spans="1:27" ht="13.5" customHeight="1">
      <c r="A33" s="35">
        <v>28</v>
      </c>
      <c r="B33" s="87"/>
      <c r="C33" s="83"/>
      <c r="D33" s="84"/>
      <c r="E33" s="84"/>
      <c r="F33" s="83"/>
      <c r="G33" s="83"/>
      <c r="H33" s="84"/>
      <c r="I33" s="84"/>
      <c r="J33" s="83"/>
      <c r="K33" s="83"/>
      <c r="L33" s="84"/>
      <c r="M33" s="84"/>
      <c r="N33" s="83">
        <v>0</v>
      </c>
      <c r="O33" s="83"/>
      <c r="P33" s="84"/>
      <c r="Q33" s="84"/>
      <c r="R33" s="83"/>
      <c r="S33" s="83"/>
      <c r="T33" s="84"/>
      <c r="U33" s="84"/>
      <c r="V33" s="83"/>
      <c r="W33" s="83"/>
      <c r="X33" s="84"/>
      <c r="Y33" s="84"/>
      <c r="Z33" s="63">
        <v>0</v>
      </c>
      <c r="AA33" s="64"/>
    </row>
    <row r="34" spans="1:27" ht="13.5" customHeight="1">
      <c r="A34" s="35">
        <v>29</v>
      </c>
      <c r="B34" s="87"/>
      <c r="C34" s="83"/>
      <c r="D34" s="84"/>
      <c r="E34" s="84"/>
      <c r="F34" s="83"/>
      <c r="G34" s="83"/>
      <c r="H34" s="84"/>
      <c r="I34" s="84"/>
      <c r="J34" s="83"/>
      <c r="K34" s="83"/>
      <c r="L34" s="84"/>
      <c r="M34" s="84"/>
      <c r="N34" s="83">
        <v>0</v>
      </c>
      <c r="O34" s="83"/>
      <c r="P34" s="84"/>
      <c r="Q34" s="84"/>
      <c r="R34" s="83"/>
      <c r="S34" s="83"/>
      <c r="T34" s="84"/>
      <c r="U34" s="84"/>
      <c r="V34" s="83"/>
      <c r="W34" s="83"/>
      <c r="X34" s="84"/>
      <c r="Y34" s="84"/>
      <c r="Z34" s="63">
        <v>0</v>
      </c>
      <c r="AA34" s="64"/>
    </row>
    <row r="35" spans="1:27" ht="13.5" customHeight="1">
      <c r="A35" s="35">
        <v>30</v>
      </c>
      <c r="B35" s="87"/>
      <c r="C35" s="83"/>
      <c r="D35" s="84"/>
      <c r="E35" s="84"/>
      <c r="F35" s="83"/>
      <c r="G35" s="83"/>
      <c r="H35" s="84"/>
      <c r="I35" s="84"/>
      <c r="J35" s="83"/>
      <c r="K35" s="83"/>
      <c r="L35" s="84"/>
      <c r="M35" s="84"/>
      <c r="N35" s="83">
        <v>0</v>
      </c>
      <c r="O35" s="83"/>
      <c r="P35" s="84"/>
      <c r="Q35" s="84"/>
      <c r="R35" s="83"/>
      <c r="S35" s="83"/>
      <c r="T35" s="84"/>
      <c r="U35" s="84"/>
      <c r="V35" s="83"/>
      <c r="W35" s="83"/>
      <c r="X35" s="84"/>
      <c r="Y35" s="84"/>
      <c r="Z35" s="63">
        <v>0</v>
      </c>
      <c r="AA35" s="64"/>
    </row>
    <row r="36" spans="1:27" ht="13.5" customHeight="1">
      <c r="A36" s="35">
        <v>31</v>
      </c>
      <c r="B36" s="85"/>
      <c r="C36" s="86"/>
      <c r="D36" s="84"/>
      <c r="E36" s="84"/>
      <c r="F36" s="83"/>
      <c r="G36" s="83"/>
      <c r="H36" s="84"/>
      <c r="I36" s="84"/>
      <c r="J36" s="83"/>
      <c r="K36" s="83"/>
      <c r="L36" s="84"/>
      <c r="M36" s="84"/>
      <c r="N36" s="83"/>
      <c r="O36" s="83"/>
      <c r="P36" s="84">
        <v>0</v>
      </c>
      <c r="Q36" s="84"/>
      <c r="R36" s="83"/>
      <c r="S36" s="83"/>
      <c r="T36" s="84"/>
      <c r="U36" s="84"/>
      <c r="V36" s="83"/>
      <c r="W36" s="83"/>
      <c r="X36" s="84"/>
      <c r="Y36" s="84"/>
      <c r="Z36" s="63">
        <v>0</v>
      </c>
      <c r="AA36" s="64"/>
    </row>
    <row r="37" spans="1:27" ht="13.5" customHeight="1">
      <c r="A37" s="35">
        <v>32</v>
      </c>
      <c r="B37" s="85"/>
      <c r="C37" s="86"/>
      <c r="D37" s="84"/>
      <c r="E37" s="84"/>
      <c r="F37" s="83"/>
      <c r="G37" s="83"/>
      <c r="H37" s="84"/>
      <c r="I37" s="84"/>
      <c r="J37" s="83"/>
      <c r="K37" s="83"/>
      <c r="L37" s="84"/>
      <c r="M37" s="84"/>
      <c r="N37" s="83"/>
      <c r="O37" s="83"/>
      <c r="P37" s="84">
        <v>0</v>
      </c>
      <c r="Q37" s="84"/>
      <c r="R37" s="83"/>
      <c r="S37" s="83"/>
      <c r="T37" s="84"/>
      <c r="U37" s="84"/>
      <c r="V37" s="83"/>
      <c r="W37" s="83"/>
      <c r="X37" s="84"/>
      <c r="Y37" s="84"/>
      <c r="Z37" s="63">
        <v>0</v>
      </c>
      <c r="AA37" s="64"/>
    </row>
    <row r="38" spans="1:27" ht="13.5" customHeight="1">
      <c r="A38" s="35">
        <v>33</v>
      </c>
      <c r="B38" s="85"/>
      <c r="C38" s="86"/>
      <c r="D38" s="84"/>
      <c r="E38" s="84"/>
      <c r="F38" s="83"/>
      <c r="G38" s="83"/>
      <c r="H38" s="84"/>
      <c r="I38" s="84"/>
      <c r="J38" s="83"/>
      <c r="K38" s="83"/>
      <c r="L38" s="84"/>
      <c r="M38" s="84"/>
      <c r="N38" s="83"/>
      <c r="O38" s="83"/>
      <c r="P38" s="84">
        <v>0</v>
      </c>
      <c r="Q38" s="84"/>
      <c r="R38" s="83"/>
      <c r="S38" s="83"/>
      <c r="T38" s="84"/>
      <c r="U38" s="84"/>
      <c r="V38" s="83"/>
      <c r="W38" s="83"/>
      <c r="X38" s="84"/>
      <c r="Y38" s="84"/>
      <c r="Z38" s="63">
        <v>0</v>
      </c>
      <c r="AA38" s="64"/>
    </row>
    <row r="39" spans="1:27" ht="13.5" customHeight="1">
      <c r="A39" s="35">
        <v>34</v>
      </c>
      <c r="B39" s="85"/>
      <c r="C39" s="86"/>
      <c r="D39" s="84"/>
      <c r="E39" s="84"/>
      <c r="F39" s="83"/>
      <c r="G39" s="83"/>
      <c r="H39" s="84"/>
      <c r="I39" s="84"/>
      <c r="J39" s="83"/>
      <c r="K39" s="83"/>
      <c r="L39" s="84"/>
      <c r="M39" s="84"/>
      <c r="N39" s="83"/>
      <c r="O39" s="83"/>
      <c r="P39" s="84">
        <v>0</v>
      </c>
      <c r="Q39" s="84"/>
      <c r="R39" s="83"/>
      <c r="S39" s="83"/>
      <c r="T39" s="84"/>
      <c r="U39" s="84"/>
      <c r="V39" s="83"/>
      <c r="W39" s="83"/>
      <c r="X39" s="84"/>
      <c r="Y39" s="84"/>
      <c r="Z39" s="63">
        <v>0</v>
      </c>
      <c r="AA39" s="64"/>
    </row>
    <row r="40" spans="1:27" ht="13.5" customHeight="1">
      <c r="A40" s="35">
        <v>35</v>
      </c>
      <c r="B40" s="85"/>
      <c r="C40" s="86"/>
      <c r="D40" s="84"/>
      <c r="E40" s="84"/>
      <c r="F40" s="83"/>
      <c r="G40" s="83"/>
      <c r="H40" s="84"/>
      <c r="I40" s="84"/>
      <c r="J40" s="83"/>
      <c r="K40" s="83"/>
      <c r="L40" s="84"/>
      <c r="M40" s="84"/>
      <c r="N40" s="83"/>
      <c r="O40" s="83"/>
      <c r="P40" s="84"/>
      <c r="Q40" s="84"/>
      <c r="R40" s="83">
        <v>0</v>
      </c>
      <c r="S40" s="83"/>
      <c r="T40" s="84"/>
      <c r="U40" s="84"/>
      <c r="V40" s="83"/>
      <c r="W40" s="83"/>
      <c r="X40" s="84"/>
      <c r="Y40" s="84"/>
      <c r="Z40" s="63">
        <v>0</v>
      </c>
      <c r="AA40" s="64"/>
    </row>
    <row r="41" spans="1:27" ht="13.5" customHeight="1">
      <c r="A41" s="35">
        <v>36</v>
      </c>
      <c r="B41" s="85"/>
      <c r="C41" s="86"/>
      <c r="D41" s="84"/>
      <c r="E41" s="84"/>
      <c r="F41" s="83"/>
      <c r="G41" s="83"/>
      <c r="H41" s="84"/>
      <c r="I41" s="84"/>
      <c r="J41" s="83"/>
      <c r="K41" s="83"/>
      <c r="L41" s="84"/>
      <c r="M41" s="84"/>
      <c r="N41" s="83"/>
      <c r="O41" s="83"/>
      <c r="P41" s="84"/>
      <c r="Q41" s="84"/>
      <c r="R41" s="83">
        <v>0</v>
      </c>
      <c r="S41" s="83"/>
      <c r="T41" s="84"/>
      <c r="U41" s="84"/>
      <c r="V41" s="83"/>
      <c r="W41" s="83"/>
      <c r="X41" s="84"/>
      <c r="Y41" s="84"/>
      <c r="Z41" s="63">
        <v>0</v>
      </c>
      <c r="AA41" s="64"/>
    </row>
    <row r="42" spans="1:27" ht="13.5" customHeight="1">
      <c r="A42" s="35">
        <v>37</v>
      </c>
      <c r="B42" s="85"/>
      <c r="C42" s="86"/>
      <c r="D42" s="84"/>
      <c r="E42" s="84"/>
      <c r="F42" s="83"/>
      <c r="G42" s="83"/>
      <c r="H42" s="84"/>
      <c r="I42" s="84"/>
      <c r="J42" s="83"/>
      <c r="K42" s="83"/>
      <c r="L42" s="84"/>
      <c r="M42" s="84"/>
      <c r="N42" s="83"/>
      <c r="O42" s="83"/>
      <c r="P42" s="84"/>
      <c r="Q42" s="84"/>
      <c r="R42" s="83">
        <v>0</v>
      </c>
      <c r="S42" s="83"/>
      <c r="T42" s="84"/>
      <c r="U42" s="84"/>
      <c r="V42" s="83"/>
      <c r="W42" s="83"/>
      <c r="X42" s="84"/>
      <c r="Y42" s="84"/>
      <c r="Z42" s="63">
        <v>0</v>
      </c>
      <c r="AA42" s="64"/>
    </row>
    <row r="43" spans="1:27" ht="13.5" customHeight="1">
      <c r="A43" s="35">
        <v>38</v>
      </c>
      <c r="B43" s="85"/>
      <c r="C43" s="86"/>
      <c r="D43" s="84"/>
      <c r="E43" s="84"/>
      <c r="F43" s="83"/>
      <c r="G43" s="83"/>
      <c r="H43" s="84"/>
      <c r="I43" s="84"/>
      <c r="J43" s="83"/>
      <c r="K43" s="83"/>
      <c r="L43" s="84"/>
      <c r="M43" s="84"/>
      <c r="N43" s="83"/>
      <c r="O43" s="83"/>
      <c r="P43" s="84"/>
      <c r="Q43" s="84"/>
      <c r="R43" s="83">
        <v>0</v>
      </c>
      <c r="S43" s="83"/>
      <c r="T43" s="84"/>
      <c r="U43" s="84"/>
      <c r="V43" s="83"/>
      <c r="W43" s="83"/>
      <c r="X43" s="84"/>
      <c r="Y43" s="84"/>
      <c r="Z43" s="63">
        <v>0</v>
      </c>
      <c r="AA43" s="64"/>
    </row>
    <row r="44" spans="1:27" ht="13.5" customHeight="1">
      <c r="A44" s="35">
        <v>39</v>
      </c>
      <c r="B44" s="85"/>
      <c r="C44" s="86"/>
      <c r="D44" s="84"/>
      <c r="E44" s="84"/>
      <c r="F44" s="83"/>
      <c r="G44" s="83"/>
      <c r="H44" s="84"/>
      <c r="I44" s="84"/>
      <c r="J44" s="83"/>
      <c r="K44" s="83"/>
      <c r="L44" s="84"/>
      <c r="M44" s="84"/>
      <c r="N44" s="83"/>
      <c r="O44" s="83"/>
      <c r="P44" s="84"/>
      <c r="Q44" s="84"/>
      <c r="R44" s="83"/>
      <c r="S44" s="83"/>
      <c r="T44" s="84">
        <v>0</v>
      </c>
      <c r="U44" s="84"/>
      <c r="V44" s="83"/>
      <c r="W44" s="83"/>
      <c r="X44" s="84"/>
      <c r="Y44" s="84"/>
      <c r="Z44" s="63">
        <v>0</v>
      </c>
      <c r="AA44" s="64"/>
    </row>
    <row r="45" spans="1:27" ht="13.5" customHeight="1">
      <c r="A45" s="35">
        <v>40</v>
      </c>
      <c r="B45" s="85"/>
      <c r="C45" s="86"/>
      <c r="D45" s="84"/>
      <c r="E45" s="84"/>
      <c r="F45" s="83"/>
      <c r="G45" s="83"/>
      <c r="H45" s="84"/>
      <c r="I45" s="84"/>
      <c r="J45" s="83"/>
      <c r="K45" s="83"/>
      <c r="L45" s="84"/>
      <c r="M45" s="84"/>
      <c r="N45" s="83"/>
      <c r="O45" s="83"/>
      <c r="P45" s="84"/>
      <c r="Q45" s="84"/>
      <c r="R45" s="83"/>
      <c r="S45" s="83"/>
      <c r="T45" s="84">
        <v>0</v>
      </c>
      <c r="U45" s="84"/>
      <c r="V45" s="83"/>
      <c r="W45" s="83"/>
      <c r="X45" s="84"/>
      <c r="Y45" s="84"/>
      <c r="Z45" s="63">
        <v>0</v>
      </c>
      <c r="AA45" s="64"/>
    </row>
    <row r="46" spans="1:27" ht="13.5" customHeight="1">
      <c r="A46" s="35">
        <v>41</v>
      </c>
      <c r="B46" s="85"/>
      <c r="C46" s="86"/>
      <c r="D46" s="84"/>
      <c r="E46" s="84"/>
      <c r="F46" s="83"/>
      <c r="G46" s="83"/>
      <c r="H46" s="84"/>
      <c r="I46" s="84"/>
      <c r="J46" s="83"/>
      <c r="K46" s="83"/>
      <c r="L46" s="84"/>
      <c r="M46" s="84"/>
      <c r="N46" s="83"/>
      <c r="O46" s="83"/>
      <c r="P46" s="84"/>
      <c r="Q46" s="84"/>
      <c r="R46" s="83"/>
      <c r="S46" s="83"/>
      <c r="T46" s="84">
        <v>0</v>
      </c>
      <c r="U46" s="84"/>
      <c r="V46" s="83"/>
      <c r="W46" s="83"/>
      <c r="X46" s="84"/>
      <c r="Y46" s="84"/>
      <c r="Z46" s="63">
        <v>0</v>
      </c>
      <c r="AA46" s="64"/>
    </row>
    <row r="47" spans="1:27" ht="13.5" customHeight="1">
      <c r="A47" s="35">
        <v>42</v>
      </c>
      <c r="B47" s="85"/>
      <c r="C47" s="86"/>
      <c r="D47" s="84"/>
      <c r="E47" s="84"/>
      <c r="F47" s="83"/>
      <c r="G47" s="83"/>
      <c r="H47" s="84"/>
      <c r="I47" s="84"/>
      <c r="J47" s="83"/>
      <c r="K47" s="83"/>
      <c r="L47" s="84"/>
      <c r="M47" s="84"/>
      <c r="N47" s="83"/>
      <c r="O47" s="83"/>
      <c r="P47" s="84"/>
      <c r="Q47" s="84"/>
      <c r="R47" s="83"/>
      <c r="S47" s="83"/>
      <c r="T47" s="84">
        <v>0</v>
      </c>
      <c r="U47" s="84"/>
      <c r="V47" s="83"/>
      <c r="W47" s="83"/>
      <c r="X47" s="84"/>
      <c r="Y47" s="84"/>
      <c r="Z47" s="63">
        <v>0</v>
      </c>
      <c r="AA47" s="64"/>
    </row>
    <row r="48" spans="1:27" ht="13.5" customHeight="1">
      <c r="A48" s="35">
        <v>43</v>
      </c>
      <c r="B48" s="85"/>
      <c r="C48" s="86"/>
      <c r="D48" s="84"/>
      <c r="E48" s="84"/>
      <c r="F48" s="83"/>
      <c r="G48" s="83"/>
      <c r="H48" s="84"/>
      <c r="I48" s="84"/>
      <c r="J48" s="83"/>
      <c r="K48" s="83"/>
      <c r="L48" s="84"/>
      <c r="M48" s="84"/>
      <c r="N48" s="83"/>
      <c r="O48" s="83"/>
      <c r="P48" s="84"/>
      <c r="Q48" s="84"/>
      <c r="R48" s="83"/>
      <c r="S48" s="83"/>
      <c r="T48" s="84">
        <v>0</v>
      </c>
      <c r="U48" s="84"/>
      <c r="V48" s="83"/>
      <c r="W48" s="83"/>
      <c r="X48" s="84"/>
      <c r="Y48" s="84"/>
      <c r="Z48" s="63">
        <v>0</v>
      </c>
      <c r="AA48" s="64"/>
    </row>
    <row r="49" spans="1:27" ht="13.5" customHeight="1">
      <c r="A49" s="35">
        <v>44</v>
      </c>
      <c r="B49" s="85"/>
      <c r="C49" s="86"/>
      <c r="D49" s="84"/>
      <c r="E49" s="84"/>
      <c r="F49" s="83"/>
      <c r="G49" s="83"/>
      <c r="H49" s="84"/>
      <c r="I49" s="84"/>
      <c r="J49" s="83"/>
      <c r="K49" s="83"/>
      <c r="L49" s="84"/>
      <c r="M49" s="84"/>
      <c r="N49" s="83"/>
      <c r="O49" s="83"/>
      <c r="P49" s="84"/>
      <c r="Q49" s="84"/>
      <c r="R49" s="83"/>
      <c r="S49" s="83"/>
      <c r="T49" s="84"/>
      <c r="U49" s="84"/>
      <c r="V49" s="83">
        <v>0</v>
      </c>
      <c r="W49" s="83"/>
      <c r="X49" s="84"/>
      <c r="Y49" s="84"/>
      <c r="Z49" s="63">
        <v>0</v>
      </c>
      <c r="AA49" s="64"/>
    </row>
    <row r="50" spans="1:27" ht="13.5" customHeight="1">
      <c r="A50" s="35">
        <v>45</v>
      </c>
      <c r="B50" s="85"/>
      <c r="C50" s="86"/>
      <c r="D50" s="84"/>
      <c r="E50" s="84"/>
      <c r="F50" s="83"/>
      <c r="G50" s="83"/>
      <c r="H50" s="84"/>
      <c r="I50" s="84"/>
      <c r="J50" s="83"/>
      <c r="K50" s="83"/>
      <c r="L50" s="84"/>
      <c r="M50" s="84"/>
      <c r="N50" s="83"/>
      <c r="O50" s="83"/>
      <c r="P50" s="84"/>
      <c r="Q50" s="84"/>
      <c r="R50" s="83"/>
      <c r="S50" s="83"/>
      <c r="T50" s="84"/>
      <c r="U50" s="84"/>
      <c r="V50" s="83">
        <v>0</v>
      </c>
      <c r="W50" s="83"/>
      <c r="X50" s="84"/>
      <c r="Y50" s="84"/>
      <c r="Z50" s="63">
        <v>0</v>
      </c>
      <c r="AA50" s="64"/>
    </row>
    <row r="51" spans="1:27" ht="13.5" customHeight="1">
      <c r="A51" s="35">
        <v>46</v>
      </c>
      <c r="B51" s="85"/>
      <c r="C51" s="86"/>
      <c r="D51" s="84"/>
      <c r="E51" s="84"/>
      <c r="F51" s="83"/>
      <c r="G51" s="83"/>
      <c r="H51" s="84"/>
      <c r="I51" s="84"/>
      <c r="J51" s="83"/>
      <c r="K51" s="83"/>
      <c r="L51" s="84"/>
      <c r="M51" s="84"/>
      <c r="N51" s="83"/>
      <c r="O51" s="83"/>
      <c r="P51" s="84"/>
      <c r="Q51" s="84"/>
      <c r="R51" s="83"/>
      <c r="S51" s="83"/>
      <c r="T51" s="84"/>
      <c r="U51" s="84"/>
      <c r="V51" s="83">
        <v>0</v>
      </c>
      <c r="W51" s="83"/>
      <c r="X51" s="84"/>
      <c r="Y51" s="84"/>
      <c r="Z51" s="63">
        <v>0</v>
      </c>
      <c r="AA51" s="64"/>
    </row>
    <row r="52" spans="1:27" ht="13.5" customHeight="1">
      <c r="A52" s="35">
        <v>47</v>
      </c>
      <c r="B52" s="85"/>
      <c r="C52" s="86"/>
      <c r="D52" s="84"/>
      <c r="E52" s="84"/>
      <c r="F52" s="83"/>
      <c r="G52" s="83"/>
      <c r="H52" s="84"/>
      <c r="I52" s="84"/>
      <c r="J52" s="83"/>
      <c r="K52" s="83"/>
      <c r="L52" s="84"/>
      <c r="M52" s="84"/>
      <c r="N52" s="83"/>
      <c r="O52" s="83"/>
      <c r="P52" s="84"/>
      <c r="Q52" s="84"/>
      <c r="R52" s="83"/>
      <c r="S52" s="83"/>
      <c r="T52" s="84"/>
      <c r="U52" s="84"/>
      <c r="V52" s="83">
        <v>0</v>
      </c>
      <c r="W52" s="83"/>
      <c r="X52" s="84"/>
      <c r="Y52" s="84"/>
      <c r="Z52" s="63">
        <v>0</v>
      </c>
      <c r="AA52" s="64"/>
    </row>
    <row r="53" spans="1:27" ht="13.5" customHeight="1">
      <c r="A53" s="35">
        <v>48</v>
      </c>
      <c r="B53" s="85"/>
      <c r="C53" s="86"/>
      <c r="D53" s="84"/>
      <c r="E53" s="84"/>
      <c r="F53" s="83"/>
      <c r="G53" s="83"/>
      <c r="H53" s="84"/>
      <c r="I53" s="84"/>
      <c r="J53" s="83"/>
      <c r="K53" s="83"/>
      <c r="L53" s="84"/>
      <c r="M53" s="84"/>
      <c r="N53" s="83"/>
      <c r="O53" s="83"/>
      <c r="P53" s="84"/>
      <c r="Q53" s="84"/>
      <c r="R53" s="83"/>
      <c r="S53" s="83"/>
      <c r="T53" s="84"/>
      <c r="U53" s="84"/>
      <c r="V53" s="83"/>
      <c r="W53" s="83"/>
      <c r="X53" s="84">
        <v>0</v>
      </c>
      <c r="Y53" s="84"/>
      <c r="Z53" s="63">
        <v>0</v>
      </c>
      <c r="AA53" s="64"/>
    </row>
    <row r="54" spans="1:27" ht="13.5" customHeight="1">
      <c r="A54" s="35">
        <v>49</v>
      </c>
      <c r="B54" s="85"/>
      <c r="C54" s="86"/>
      <c r="D54" s="84"/>
      <c r="E54" s="84"/>
      <c r="F54" s="83"/>
      <c r="G54" s="83"/>
      <c r="H54" s="84"/>
      <c r="I54" s="84"/>
      <c r="J54" s="83"/>
      <c r="K54" s="83"/>
      <c r="L54" s="84"/>
      <c r="M54" s="84"/>
      <c r="N54" s="83"/>
      <c r="O54" s="83"/>
      <c r="P54" s="84"/>
      <c r="Q54" s="84"/>
      <c r="R54" s="83"/>
      <c r="S54" s="83"/>
      <c r="T54" s="84"/>
      <c r="U54" s="84"/>
      <c r="V54" s="83"/>
      <c r="W54" s="83"/>
      <c r="X54" s="84">
        <v>0</v>
      </c>
      <c r="Y54" s="84"/>
      <c r="Z54" s="63">
        <v>0</v>
      </c>
      <c r="AA54" s="64"/>
    </row>
    <row r="55" spans="1:27" ht="13.5" customHeight="1">
      <c r="A55" s="35">
        <v>50</v>
      </c>
      <c r="B55" s="85"/>
      <c r="C55" s="86"/>
      <c r="D55" s="84"/>
      <c r="E55" s="84"/>
      <c r="F55" s="83"/>
      <c r="G55" s="83"/>
      <c r="H55" s="84"/>
      <c r="I55" s="84"/>
      <c r="J55" s="83"/>
      <c r="K55" s="83"/>
      <c r="L55" s="84"/>
      <c r="M55" s="84"/>
      <c r="N55" s="83"/>
      <c r="O55" s="83"/>
      <c r="P55" s="84"/>
      <c r="Q55" s="84"/>
      <c r="R55" s="83"/>
      <c r="S55" s="83"/>
      <c r="T55" s="84"/>
      <c r="U55" s="84"/>
      <c r="V55" s="83"/>
      <c r="W55" s="83"/>
      <c r="X55" s="84">
        <v>0</v>
      </c>
      <c r="Y55" s="84"/>
      <c r="Z55" s="63">
        <v>0</v>
      </c>
      <c r="AA55" s="64"/>
    </row>
    <row r="56" spans="1:27" ht="13.5" customHeight="1" thickBot="1">
      <c r="A56" s="37">
        <v>51</v>
      </c>
      <c r="B56" s="81"/>
      <c r="C56" s="82"/>
      <c r="D56" s="79"/>
      <c r="E56" s="79"/>
      <c r="F56" s="80"/>
      <c r="G56" s="80"/>
      <c r="H56" s="79"/>
      <c r="I56" s="79"/>
      <c r="J56" s="80"/>
      <c r="K56" s="80"/>
      <c r="L56" s="79"/>
      <c r="M56" s="79"/>
      <c r="N56" s="80"/>
      <c r="O56" s="80"/>
      <c r="P56" s="79"/>
      <c r="Q56" s="79"/>
      <c r="R56" s="80"/>
      <c r="S56" s="80"/>
      <c r="T56" s="79"/>
      <c r="U56" s="79"/>
      <c r="V56" s="80"/>
      <c r="W56" s="80"/>
      <c r="X56" s="79">
        <v>0</v>
      </c>
      <c r="Y56" s="79"/>
      <c r="Z56" s="63">
        <v>0</v>
      </c>
      <c r="AA56" s="66"/>
    </row>
    <row r="57" spans="1:27" s="33" customFormat="1">
      <c r="A57" s="38" t="s">
        <v>19</v>
      </c>
      <c r="B57" s="77">
        <f>SUM(B3:C56)</f>
        <v>348</v>
      </c>
      <c r="C57" s="77"/>
      <c r="D57" s="77">
        <f>SUM(D3:E56)</f>
        <v>262</v>
      </c>
      <c r="E57" s="77"/>
      <c r="F57" s="77">
        <f>SUM(F3:G56)</f>
        <v>571.5</v>
      </c>
      <c r="G57" s="77"/>
      <c r="H57" s="77">
        <f>SUM(H3:I56)</f>
        <v>0</v>
      </c>
      <c r="I57" s="77"/>
      <c r="J57" s="77">
        <f>SUM(J3:K56)</f>
        <v>0</v>
      </c>
      <c r="K57" s="77"/>
      <c r="L57" s="77">
        <f>SUM(L3:M56)</f>
        <v>0</v>
      </c>
      <c r="M57" s="77"/>
      <c r="N57" s="77">
        <f>SUM(N3:O56)</f>
        <v>0</v>
      </c>
      <c r="O57" s="77"/>
      <c r="P57" s="77">
        <f>SUM(P3:Q56)</f>
        <v>0</v>
      </c>
      <c r="Q57" s="77"/>
      <c r="R57" s="77">
        <f>SUM(R3:S56)</f>
        <v>0</v>
      </c>
      <c r="S57" s="77"/>
      <c r="T57" s="77">
        <f>SUM(T3:U56)</f>
        <v>100</v>
      </c>
      <c r="U57" s="77"/>
      <c r="V57" s="77">
        <f>SUM(V3:W56)</f>
        <v>0</v>
      </c>
      <c r="W57" s="77"/>
      <c r="X57" s="77">
        <f>SUM(X3:Y56)</f>
        <v>0</v>
      </c>
      <c r="Y57" s="77"/>
      <c r="Z57" s="67">
        <f>SUM(Z2:Z55)</f>
        <v>96</v>
      </c>
      <c r="AA57" s="68">
        <f>SUM(AA2:AA55)</f>
        <v>150</v>
      </c>
    </row>
    <row r="58" spans="1:27" ht="13.5" thickBot="1">
      <c r="A58" s="39" t="s">
        <v>20</v>
      </c>
      <c r="B58" s="78">
        <f>IF(AND(B9&gt;=0,B57&lt;=499),100,IF(AND(B57&gt;=500,B57&lt;=999),75,IF(AND(B57&gt;=1000,B57&lt;=1499),50,IF(AND(B57&gt;=1500,B57&lt;=1999),25,IF(AND(B57&gt;=2000),0)))))</f>
        <v>100</v>
      </c>
      <c r="C58" s="78"/>
      <c r="D58" s="78">
        <f>IF(AND(D9&gt;=0,D57&lt;=499),100,IF(AND(D57&gt;=500,D57&lt;=999),75,IF(AND(D57&gt;=1000,D57&lt;=1499),50,IF(AND(D57&gt;=1500,D57&lt;=1999),25,IF(AND(D57&gt;=2000),0)))))</f>
        <v>100</v>
      </c>
      <c r="E58" s="78"/>
      <c r="F58" s="78">
        <f>IF(AND(F9&gt;=0,F57&lt;=499),100,IF(AND(F57&gt;=500,F57&lt;=999),75,IF(AND(F57&gt;=1000,F57&lt;=1499),50,IF(AND(F57&gt;=1500,F57&lt;=1999),25,IF(AND(F57&gt;=2000),0)))))</f>
        <v>75</v>
      </c>
      <c r="G58" s="78"/>
      <c r="H58" s="78">
        <f>IF(AND(H9&gt;=0,H57&lt;=499),100,IF(AND(H57&gt;=500,H57&lt;=999),75,IF(AND(H57&gt;=1000,H57&lt;=1499),50,IF(AND(H57&gt;=1500,H57&lt;=1999),25,IF(AND(H57&gt;=2000),0)))))</f>
        <v>100</v>
      </c>
      <c r="I58" s="78"/>
      <c r="J58" s="78">
        <f>IF(AND(J9&gt;=0,J57&lt;=499),100,IF(AND(J57&gt;=500,J57&lt;=999),75,IF(AND(J57&gt;=1000,J57&lt;=1499),50,IF(AND(J57&gt;=1500,J57&lt;=1999),25,IF(AND(J57&gt;=2000),0)))))</f>
        <v>100</v>
      </c>
      <c r="K58" s="78"/>
      <c r="L58" s="78">
        <f>IF(AND(L9&gt;=0,L57&lt;=499),100,IF(AND(L57&gt;=500,L57&lt;=999),75,IF(AND(L57&gt;=1000,L57&lt;=1499),50,IF(AND(L57&gt;=1500,L57&lt;=1999),25,IF(AND(L57&gt;=2000),0)))))</f>
        <v>100</v>
      </c>
      <c r="M58" s="78"/>
      <c r="N58" s="78">
        <f>IF(AND(N9&gt;=0,N57&lt;=499),100,IF(AND(N57&gt;=500,N57&lt;=999),75,IF(AND(N57&gt;=1000,N57&lt;=1499),50,IF(AND(N57&gt;=1500,N57&lt;=1999),25,IF(AND(N57&gt;=2000),0)))))</f>
        <v>100</v>
      </c>
      <c r="O58" s="78"/>
      <c r="P58" s="78">
        <f>IF(AND(P9&gt;=0,P57&lt;=499),100,IF(AND(P57&gt;=500,P57&lt;=999),75,IF(AND(P57&gt;=1000,P57&lt;=1499),50,IF(AND(P57&gt;=1500,P57&lt;=1999),25,IF(AND(P57&gt;=2000),0)))))</f>
        <v>100</v>
      </c>
      <c r="Q58" s="78"/>
      <c r="R58" s="78">
        <f>IF(AND(R9&gt;=0,R57&lt;=499),100,IF(AND(R57&gt;=500,R57&lt;=999),75,IF(AND(R57&gt;=1000,R57&lt;=1499),50,IF(AND(R57&gt;=1500,R57&lt;=1999),25,IF(AND(R57&gt;=2000),0)))))</f>
        <v>100</v>
      </c>
      <c r="S58" s="78"/>
      <c r="T58" s="78">
        <f>IF(AND(T9&gt;=0,T57&lt;=499),100,IF(AND(T57&gt;=500,T57&lt;=999),75,IF(AND(T57&gt;=1000,T57&lt;=1499),50,IF(AND(T57&gt;=1500,T57&lt;=1999),25,IF(AND(T57&gt;=2000),0)))))</f>
        <v>100</v>
      </c>
      <c r="U58" s="78"/>
      <c r="V58" s="78">
        <f>IF(AND(V9&gt;=0,V57&lt;=499),100,IF(AND(V57&gt;=500,V57&lt;=999),75,IF(AND(V57&gt;=1000,V57&lt;=1499),50,IF(AND(V57&gt;=1500,V57&lt;=1999),25,IF(AND(V57&gt;=2000),0)))))</f>
        <v>100</v>
      </c>
      <c r="W58" s="78"/>
      <c r="X58" s="78">
        <f>IF(AND(X9&gt;=0,X57&lt;=499),100,IF(AND(X57&gt;=500,X57&lt;=999),75,IF(AND(X57&gt;=1000,X57&lt;=1499),50,IF(AND(X57&gt;=1500,X57&lt;=1999),25,IF(AND(X57&gt;=2000),0)))))</f>
        <v>100</v>
      </c>
      <c r="Y58" s="78"/>
      <c r="Z58" s="69"/>
      <c r="AA58" s="70"/>
    </row>
    <row r="59" spans="1:27" s="34" customFormat="1">
      <c r="A59" s="26">
        <f>(B57+D57+F57+H57+J57+L57+N57+P57+R57+T57+V57+X57)/27640</f>
        <v>4.636396526772793E-2</v>
      </c>
      <c r="B59" s="76">
        <f>B57/2260</f>
        <v>0.15398230088495576</v>
      </c>
      <c r="C59" s="76"/>
      <c r="D59" s="76">
        <f t="shared" ref="D59" si="0">D57/2260</f>
        <v>0.11592920353982301</v>
      </c>
      <c r="E59" s="76"/>
      <c r="F59" s="76">
        <f t="shared" ref="F59" si="1">F57/2260</f>
        <v>0.25287610619469025</v>
      </c>
      <c r="G59" s="76"/>
      <c r="H59" s="76">
        <f t="shared" ref="H59" si="2">H57/2260</f>
        <v>0</v>
      </c>
      <c r="I59" s="76"/>
      <c r="J59" s="76">
        <f t="shared" ref="J59" si="3">J57/2260</f>
        <v>0</v>
      </c>
      <c r="K59" s="76"/>
      <c r="L59" s="76">
        <f t="shared" ref="L59" si="4">L57/2260</f>
        <v>0</v>
      </c>
      <c r="M59" s="76"/>
      <c r="N59" s="76">
        <f t="shared" ref="N59" si="5">N57/2260</f>
        <v>0</v>
      </c>
      <c r="O59" s="76"/>
      <c r="P59" s="76">
        <f t="shared" ref="P59" si="6">P57/2260</f>
        <v>0</v>
      </c>
      <c r="Q59" s="76"/>
      <c r="R59" s="76">
        <f t="shared" ref="R59" si="7">R57/2260</f>
        <v>0</v>
      </c>
      <c r="S59" s="76"/>
      <c r="T59" s="76">
        <f t="shared" ref="T59" si="8">T57/2260</f>
        <v>4.4247787610619468E-2</v>
      </c>
      <c r="U59" s="76"/>
      <c r="V59" s="76">
        <f t="shared" ref="V59" si="9">V57/2260</f>
        <v>0</v>
      </c>
      <c r="W59" s="76"/>
      <c r="X59" s="76">
        <f t="shared" ref="X59" si="10">X57/2260</f>
        <v>0</v>
      </c>
      <c r="Y59" s="76"/>
      <c r="Z59" s="26"/>
      <c r="AA59" s="26"/>
    </row>
    <row r="60" spans="1:27" s="41" customFormat="1" thickBot="1">
      <c r="A60" s="40" t="s">
        <v>3</v>
      </c>
      <c r="B60" s="40"/>
      <c r="C60" s="40"/>
      <c r="D60" s="40"/>
      <c r="E60" s="88">
        <f>SUM(AA57)</f>
        <v>150</v>
      </c>
      <c r="F60" s="88"/>
      <c r="G60" s="88"/>
      <c r="H60" s="40" t="s">
        <v>4</v>
      </c>
      <c r="I60" s="40"/>
      <c r="J60" s="95">
        <f>SUM(B58:Y58)</f>
        <v>1175</v>
      </c>
      <c r="K60" s="95"/>
      <c r="L60" s="40"/>
      <c r="M60" s="40" t="s">
        <v>5</v>
      </c>
      <c r="N60" s="40"/>
      <c r="O60" s="40"/>
      <c r="P60" s="40"/>
      <c r="Q60" s="88">
        <f>SUM(B57:Z57)</f>
        <v>1377.5</v>
      </c>
      <c r="R60" s="88"/>
      <c r="S60" s="88"/>
      <c r="T60" s="40"/>
      <c r="U60" s="40" t="s">
        <v>6</v>
      </c>
      <c r="V60" s="40"/>
      <c r="W60" s="40"/>
      <c r="X60" s="88">
        <f>SUM(Q60/12)</f>
        <v>114.79166666666667</v>
      </c>
      <c r="Y60" s="88"/>
      <c r="Z60" s="89"/>
      <c r="AA60" s="40"/>
    </row>
    <row r="61" spans="1:27" ht="42" customHeight="1" thickTop="1"/>
    <row r="62" spans="1:27" ht="21" customHeight="1"/>
    <row r="63" spans="1:27" ht="21" customHeight="1"/>
    <row r="64" spans="1:27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</sheetData>
  <mergeCells count="714">
    <mergeCell ref="T32:U32"/>
    <mergeCell ref="V32:W32"/>
    <mergeCell ref="X32:Y32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1:A2"/>
    <mergeCell ref="A29:A30"/>
    <mergeCell ref="J60:K60"/>
    <mergeCell ref="E60:G60"/>
    <mergeCell ref="Q60:S60"/>
    <mergeCell ref="R29:S29"/>
    <mergeCell ref="B29:C29"/>
    <mergeCell ref="N1:O1"/>
    <mergeCell ref="P1:Q1"/>
    <mergeCell ref="R1:S1"/>
    <mergeCell ref="D29:E29"/>
    <mergeCell ref="F29:G29"/>
    <mergeCell ref="H29:I29"/>
    <mergeCell ref="P29:Q29"/>
    <mergeCell ref="J29:K29"/>
    <mergeCell ref="L29:M29"/>
    <mergeCell ref="B6:C6"/>
    <mergeCell ref="B7:C7"/>
    <mergeCell ref="B8:C8"/>
    <mergeCell ref="B9:C9"/>
    <mergeCell ref="B10:C10"/>
    <mergeCell ref="B15:C15"/>
    <mergeCell ref="D19:E19"/>
    <mergeCell ref="D20:E20"/>
    <mergeCell ref="X60:Z60"/>
    <mergeCell ref="B1:C1"/>
    <mergeCell ref="D1:E1"/>
    <mergeCell ref="F1:G1"/>
    <mergeCell ref="H1:I1"/>
    <mergeCell ref="J1:K1"/>
    <mergeCell ref="T1:U1"/>
    <mergeCell ref="V1:W1"/>
    <mergeCell ref="T29:U29"/>
    <mergeCell ref="L1:M1"/>
    <mergeCell ref="V29:W29"/>
    <mergeCell ref="X1:Y1"/>
    <mergeCell ref="X29:Y29"/>
    <mergeCell ref="N29:O29"/>
    <mergeCell ref="B3:C3"/>
    <mergeCell ref="B5:C5"/>
    <mergeCell ref="B17:C17"/>
    <mergeCell ref="B18:C18"/>
    <mergeCell ref="B19:C19"/>
    <mergeCell ref="B20:C20"/>
    <mergeCell ref="B11:C11"/>
    <mergeCell ref="B12:C12"/>
    <mergeCell ref="B13:C13"/>
    <mergeCell ref="B14:C14"/>
    <mergeCell ref="B26:C26"/>
    <mergeCell ref="B27:C27"/>
    <mergeCell ref="B28:C28"/>
    <mergeCell ref="D3:E3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21:C21"/>
    <mergeCell ref="B22:C22"/>
    <mergeCell ref="B23:C23"/>
    <mergeCell ref="B24:C24"/>
    <mergeCell ref="B25:C25"/>
    <mergeCell ref="B16:C16"/>
    <mergeCell ref="D26:E26"/>
    <mergeCell ref="D27:E27"/>
    <mergeCell ref="D28:E28"/>
    <mergeCell ref="D21:E21"/>
    <mergeCell ref="D22:E22"/>
    <mergeCell ref="D23:E23"/>
    <mergeCell ref="D24:E24"/>
    <mergeCell ref="D25:E25"/>
    <mergeCell ref="D16:E16"/>
    <mergeCell ref="D17:E17"/>
    <mergeCell ref="D18:E18"/>
    <mergeCell ref="F3:G3"/>
    <mergeCell ref="F6:G6"/>
    <mergeCell ref="F8:G8"/>
    <mergeCell ref="F10:G10"/>
    <mergeCell ref="F12:G12"/>
    <mergeCell ref="F14:G14"/>
    <mergeCell ref="F16:G16"/>
    <mergeCell ref="F18:G18"/>
    <mergeCell ref="F20:G20"/>
    <mergeCell ref="R3:S3"/>
    <mergeCell ref="T3:U3"/>
    <mergeCell ref="V3:W3"/>
    <mergeCell ref="X3:Y3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H3:I3"/>
    <mergeCell ref="J3:K3"/>
    <mergeCell ref="L3:M3"/>
    <mergeCell ref="N3:O3"/>
    <mergeCell ref="P3:Q3"/>
    <mergeCell ref="T4:U4"/>
    <mergeCell ref="V4:W4"/>
    <mergeCell ref="X4:Y4"/>
    <mergeCell ref="R6:S6"/>
    <mergeCell ref="T6:U6"/>
    <mergeCell ref="V6:W6"/>
    <mergeCell ref="X6:Y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H6:I6"/>
    <mergeCell ref="J6:K6"/>
    <mergeCell ref="L6:M6"/>
    <mergeCell ref="N6:O6"/>
    <mergeCell ref="P6:Q6"/>
    <mergeCell ref="R8:S8"/>
    <mergeCell ref="T8:U8"/>
    <mergeCell ref="V8:W8"/>
    <mergeCell ref="X8:Y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H8:I8"/>
    <mergeCell ref="J8:K8"/>
    <mergeCell ref="L8:M8"/>
    <mergeCell ref="N8:O8"/>
    <mergeCell ref="P8:Q8"/>
    <mergeCell ref="R10:S10"/>
    <mergeCell ref="T10:U10"/>
    <mergeCell ref="V10:W10"/>
    <mergeCell ref="X10:Y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H10:I10"/>
    <mergeCell ref="J10:K10"/>
    <mergeCell ref="L10:M10"/>
    <mergeCell ref="N10:O10"/>
    <mergeCell ref="P10:Q10"/>
    <mergeCell ref="R12:S12"/>
    <mergeCell ref="T12:U12"/>
    <mergeCell ref="V12:W12"/>
    <mergeCell ref="X12:Y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H12:I12"/>
    <mergeCell ref="J12:K12"/>
    <mergeCell ref="L12:M12"/>
    <mergeCell ref="N12:O12"/>
    <mergeCell ref="P12:Q12"/>
    <mergeCell ref="R14:S14"/>
    <mergeCell ref="T14:U14"/>
    <mergeCell ref="V14:W14"/>
    <mergeCell ref="X14:Y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H14:I14"/>
    <mergeCell ref="J14:K14"/>
    <mergeCell ref="L14:M14"/>
    <mergeCell ref="N14:O14"/>
    <mergeCell ref="P14:Q14"/>
    <mergeCell ref="R16:S16"/>
    <mergeCell ref="T16:U16"/>
    <mergeCell ref="V16:W16"/>
    <mergeCell ref="X16:Y16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H16:I16"/>
    <mergeCell ref="J16:K16"/>
    <mergeCell ref="L16:M16"/>
    <mergeCell ref="N16:O16"/>
    <mergeCell ref="P16:Q16"/>
    <mergeCell ref="R18:S18"/>
    <mergeCell ref="T18:U18"/>
    <mergeCell ref="V18:W18"/>
    <mergeCell ref="X18:Y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H18:I18"/>
    <mergeCell ref="J18:K18"/>
    <mergeCell ref="L18:M18"/>
    <mergeCell ref="N18:O18"/>
    <mergeCell ref="P18:Q18"/>
    <mergeCell ref="R20:S20"/>
    <mergeCell ref="T20:U20"/>
    <mergeCell ref="V20:W20"/>
    <mergeCell ref="X20:Y20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H20:I20"/>
    <mergeCell ref="J20:K20"/>
    <mergeCell ref="L20:M20"/>
    <mergeCell ref="N20:O20"/>
    <mergeCell ref="P20:Q20"/>
    <mergeCell ref="R22:S22"/>
    <mergeCell ref="T22:U22"/>
    <mergeCell ref="V22:W22"/>
    <mergeCell ref="X22:Y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H22:I22"/>
    <mergeCell ref="J22:K22"/>
    <mergeCell ref="L22:M22"/>
    <mergeCell ref="N22:O22"/>
    <mergeCell ref="P22:Q22"/>
    <mergeCell ref="F22:G22"/>
    <mergeCell ref="R24:S24"/>
    <mergeCell ref="T24:U24"/>
    <mergeCell ref="V24:W24"/>
    <mergeCell ref="X24:Y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H24:I24"/>
    <mergeCell ref="J24:K24"/>
    <mergeCell ref="L24:M24"/>
    <mergeCell ref="N24:O24"/>
    <mergeCell ref="P24:Q24"/>
    <mergeCell ref="F24:G24"/>
    <mergeCell ref="R26:S26"/>
    <mergeCell ref="T26:U26"/>
    <mergeCell ref="V26:W26"/>
    <mergeCell ref="X26:Y26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H26:I26"/>
    <mergeCell ref="J26:K26"/>
    <mergeCell ref="L26:M26"/>
    <mergeCell ref="N26:O26"/>
    <mergeCell ref="P26:Q26"/>
    <mergeCell ref="F26:G26"/>
    <mergeCell ref="P28:Q28"/>
    <mergeCell ref="R28:S28"/>
    <mergeCell ref="T28:U28"/>
    <mergeCell ref="V28:W28"/>
    <mergeCell ref="X28:Y28"/>
    <mergeCell ref="F28:G28"/>
    <mergeCell ref="H28:I28"/>
    <mergeCell ref="J28:K28"/>
    <mergeCell ref="L28:M28"/>
    <mergeCell ref="N28:O28"/>
    <mergeCell ref="V31:W31"/>
    <mergeCell ref="X31:Y31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L31:M31"/>
    <mergeCell ref="N31:O31"/>
    <mergeCell ref="P31:Q31"/>
    <mergeCell ref="R31:S31"/>
    <mergeCell ref="T31:U31"/>
    <mergeCell ref="B31:C31"/>
    <mergeCell ref="D31:E31"/>
    <mergeCell ref="F31:G31"/>
    <mergeCell ref="H31:I31"/>
    <mergeCell ref="J31:K31"/>
    <mergeCell ref="V34:W34"/>
    <mergeCell ref="X34:Y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B34:C34"/>
    <mergeCell ref="D34:E34"/>
    <mergeCell ref="F34:G34"/>
    <mergeCell ref="H34:I34"/>
    <mergeCell ref="J34:K34"/>
    <mergeCell ref="V36:W36"/>
    <mergeCell ref="X36:Y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B36:C36"/>
    <mergeCell ref="D36:E36"/>
    <mergeCell ref="F36:G36"/>
    <mergeCell ref="H36:I36"/>
    <mergeCell ref="J36:K36"/>
    <mergeCell ref="V38:W38"/>
    <mergeCell ref="X38:Y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B38:C38"/>
    <mergeCell ref="D38:E38"/>
    <mergeCell ref="F38:G38"/>
    <mergeCell ref="H38:I38"/>
    <mergeCell ref="J38:K38"/>
    <mergeCell ref="V40:W40"/>
    <mergeCell ref="X40:Y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B40:C40"/>
    <mergeCell ref="D40:E40"/>
    <mergeCell ref="F40:G40"/>
    <mergeCell ref="H40:I40"/>
    <mergeCell ref="J40:K40"/>
    <mergeCell ref="V42:W42"/>
    <mergeCell ref="X42:Y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L42:M42"/>
    <mergeCell ref="N42:O42"/>
    <mergeCell ref="P42:Q42"/>
    <mergeCell ref="R42:S42"/>
    <mergeCell ref="T42:U42"/>
    <mergeCell ref="B42:C42"/>
    <mergeCell ref="D42:E42"/>
    <mergeCell ref="F42:G42"/>
    <mergeCell ref="H42:I42"/>
    <mergeCell ref="J42:K42"/>
    <mergeCell ref="V44:W44"/>
    <mergeCell ref="X44:Y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L44:M44"/>
    <mergeCell ref="N44:O44"/>
    <mergeCell ref="P44:Q44"/>
    <mergeCell ref="R44:S44"/>
    <mergeCell ref="T44:U44"/>
    <mergeCell ref="B44:C44"/>
    <mergeCell ref="D44:E44"/>
    <mergeCell ref="F44:G44"/>
    <mergeCell ref="H44:I44"/>
    <mergeCell ref="J44:K44"/>
    <mergeCell ref="V46:W46"/>
    <mergeCell ref="X46:Y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L46:M46"/>
    <mergeCell ref="N46:O46"/>
    <mergeCell ref="P46:Q46"/>
    <mergeCell ref="R46:S46"/>
    <mergeCell ref="T46:U46"/>
    <mergeCell ref="B46:C46"/>
    <mergeCell ref="D46:E46"/>
    <mergeCell ref="F46:G46"/>
    <mergeCell ref="H46:I46"/>
    <mergeCell ref="J46:K46"/>
    <mergeCell ref="V48:W48"/>
    <mergeCell ref="X48:Y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L48:M48"/>
    <mergeCell ref="N48:O48"/>
    <mergeCell ref="P48:Q48"/>
    <mergeCell ref="R48:S48"/>
    <mergeCell ref="T48:U48"/>
    <mergeCell ref="B48:C48"/>
    <mergeCell ref="D48:E48"/>
    <mergeCell ref="F48:G48"/>
    <mergeCell ref="H48:I48"/>
    <mergeCell ref="J48:K48"/>
    <mergeCell ref="V50:W50"/>
    <mergeCell ref="X50:Y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L50:M50"/>
    <mergeCell ref="N50:O50"/>
    <mergeCell ref="P50:Q50"/>
    <mergeCell ref="R50:S50"/>
    <mergeCell ref="T50:U50"/>
    <mergeCell ref="B50:C50"/>
    <mergeCell ref="D50:E50"/>
    <mergeCell ref="F50:G50"/>
    <mergeCell ref="H50:I50"/>
    <mergeCell ref="J50:K50"/>
    <mergeCell ref="V52:W52"/>
    <mergeCell ref="X52:Y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L52:M52"/>
    <mergeCell ref="N52:O52"/>
    <mergeCell ref="P52:Q52"/>
    <mergeCell ref="R52:S52"/>
    <mergeCell ref="T52:U52"/>
    <mergeCell ref="B52:C52"/>
    <mergeCell ref="D52:E52"/>
    <mergeCell ref="F52:G52"/>
    <mergeCell ref="H52:I52"/>
    <mergeCell ref="J52:K52"/>
    <mergeCell ref="V54:W54"/>
    <mergeCell ref="X54:Y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L54:M54"/>
    <mergeCell ref="N54:O54"/>
    <mergeCell ref="P54:Q54"/>
    <mergeCell ref="R54:S54"/>
    <mergeCell ref="T54:U54"/>
    <mergeCell ref="B54:C54"/>
    <mergeCell ref="D54:E54"/>
    <mergeCell ref="F54:G54"/>
    <mergeCell ref="H54:I54"/>
    <mergeCell ref="J54:K54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X59:Y59"/>
    <mergeCell ref="L59:M59"/>
    <mergeCell ref="N59:O59"/>
    <mergeCell ref="P59:Q59"/>
    <mergeCell ref="R59:S59"/>
    <mergeCell ref="T59:U59"/>
    <mergeCell ref="T56:U56"/>
    <mergeCell ref="V56:W56"/>
    <mergeCell ref="X56:Y56"/>
    <mergeCell ref="V57:W57"/>
    <mergeCell ref="X57:Y57"/>
    <mergeCell ref="L58:M58"/>
    <mergeCell ref="N58:O58"/>
    <mergeCell ref="P58:Q58"/>
    <mergeCell ref="R58:S58"/>
    <mergeCell ref="T58:U58"/>
    <mergeCell ref="V58:W58"/>
    <mergeCell ref="X58:Y58"/>
    <mergeCell ref="L57:M57"/>
    <mergeCell ref="N57:O57"/>
    <mergeCell ref="P57:Q57"/>
    <mergeCell ref="R57:S57"/>
    <mergeCell ref="T57:U57"/>
    <mergeCell ref="B59:C59"/>
    <mergeCell ref="D59:E59"/>
    <mergeCell ref="F59:G59"/>
    <mergeCell ref="H59:I59"/>
    <mergeCell ref="J59:K59"/>
    <mergeCell ref="F57:G57"/>
    <mergeCell ref="H57:I57"/>
    <mergeCell ref="J57:K57"/>
    <mergeCell ref="V59:W59"/>
    <mergeCell ref="B58:C58"/>
    <mergeCell ref="D58:E58"/>
    <mergeCell ref="F58:G58"/>
    <mergeCell ref="H58:I58"/>
    <mergeCell ref="J58:K58"/>
    <mergeCell ref="B57:C57"/>
    <mergeCell ref="D57:E57"/>
    <mergeCell ref="T2:U2"/>
    <mergeCell ref="V2:W2"/>
    <mergeCell ref="X2:Y2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honeticPr fontId="0" type="noConversion"/>
  <pageMargins left="0.51181102362204722" right="0.47244094488188981" top="0.43307086614173229" bottom="0.23622047244094491" header="0" footer="0"/>
  <pageSetup paperSize="9" orientation="landscape" horizontalDpi="300" verticalDpi="300" r:id="rId1"/>
  <headerFooter alignWithMargins="0">
    <oddFooter>&amp;L&amp;D &amp;T&amp;RSide: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N27"/>
  <sheetViews>
    <sheetView showGridLines="0" workbookViewId="0">
      <selection activeCell="C9" sqref="C9"/>
    </sheetView>
  </sheetViews>
  <sheetFormatPr defaultRowHeight="12.75"/>
  <cols>
    <col min="1" max="1" width="10.7109375" customWidth="1"/>
    <col min="2" max="2" width="6.85546875" customWidth="1"/>
    <col min="3" max="3" width="18.28515625" style="1" customWidth="1"/>
    <col min="4" max="4" width="20" customWidth="1"/>
    <col min="5" max="5" width="3.85546875" customWidth="1"/>
    <col min="6" max="6" width="6" customWidth="1"/>
    <col min="7" max="7" width="18.85546875" customWidth="1"/>
    <col min="8" max="8" width="16.140625" customWidth="1"/>
    <col min="9" max="9" width="10.7109375" customWidth="1"/>
  </cols>
  <sheetData>
    <row r="1" spans="1:14" ht="1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6.25">
      <c r="A2" s="5"/>
      <c r="B2" s="104"/>
      <c r="C2" s="96" t="s">
        <v>8</v>
      </c>
      <c r="D2" s="97"/>
      <c r="E2" s="5"/>
      <c r="F2" s="107"/>
      <c r="G2" s="100" t="s">
        <v>9</v>
      </c>
      <c r="H2" s="101"/>
      <c r="I2" s="5"/>
      <c r="J2" s="5"/>
      <c r="K2" s="5"/>
      <c r="L2" s="5"/>
    </row>
    <row r="3" spans="1:14" ht="13.5" customHeight="1">
      <c r="B3" s="105"/>
      <c r="C3" s="98"/>
      <c r="D3" s="99"/>
      <c r="E3" s="5"/>
      <c r="F3" s="108"/>
      <c r="G3" s="102"/>
      <c r="H3" s="103"/>
    </row>
    <row r="4" spans="1:14" ht="18.75" thickBot="1">
      <c r="B4" s="106"/>
      <c r="C4" s="16" t="s">
        <v>7</v>
      </c>
      <c r="D4" s="17" t="s">
        <v>11</v>
      </c>
      <c r="E4" s="10"/>
      <c r="F4" s="109"/>
      <c r="G4" s="16" t="s">
        <v>7</v>
      </c>
      <c r="H4" s="17" t="s">
        <v>10</v>
      </c>
    </row>
    <row r="5" spans="1:14" ht="15">
      <c r="B5" s="18">
        <v>1</v>
      </c>
      <c r="C5" s="19" t="str">
        <f>(Regnskab!F1)</f>
        <v>Damborg</v>
      </c>
      <c r="D5" s="21">
        <f>(Regnskab!F57)</f>
        <v>571.5</v>
      </c>
      <c r="E5" s="11"/>
      <c r="F5" s="14">
        <v>1</v>
      </c>
      <c r="G5" s="19" t="str">
        <f>(Regnskab!D1)</f>
        <v>Carlo</v>
      </c>
      <c r="H5" s="20">
        <f>(Regnskab!D58)</f>
        <v>100</v>
      </c>
    </row>
    <row r="6" spans="1:14" ht="15">
      <c r="B6" s="14">
        <v>2</v>
      </c>
      <c r="C6" s="13" t="str">
        <f>(Regnskab!B1)</f>
        <v>Kim Vagn</v>
      </c>
      <c r="D6" s="8">
        <f>(Regnskab!B57)</f>
        <v>348</v>
      </c>
      <c r="E6" s="11"/>
      <c r="F6" s="14">
        <v>1</v>
      </c>
      <c r="G6" s="13" t="str">
        <f>(Regnskab!L1)</f>
        <v>Marinus</v>
      </c>
      <c r="H6" s="6">
        <f>(Regnskab!L58)</f>
        <v>100</v>
      </c>
    </row>
    <row r="7" spans="1:14" ht="15">
      <c r="B7" s="14">
        <v>3</v>
      </c>
      <c r="C7" s="13" t="str">
        <f>(Regnskab!D1)</f>
        <v>Carlo</v>
      </c>
      <c r="D7" s="8">
        <f>(Regnskab!D57)</f>
        <v>262</v>
      </c>
      <c r="E7" s="11"/>
      <c r="F7" s="14">
        <v>1</v>
      </c>
      <c r="G7" s="13" t="str">
        <f>(Regnskab!N1)</f>
        <v>Ejnar</v>
      </c>
      <c r="H7" s="6">
        <f>(Regnskab!N58)</f>
        <v>100</v>
      </c>
    </row>
    <row r="8" spans="1:14" ht="15">
      <c r="B8" s="14">
        <v>4</v>
      </c>
      <c r="C8" s="13" t="str">
        <f>(Regnskab!T1)</f>
        <v>Baske</v>
      </c>
      <c r="D8" s="8">
        <f>(Regnskab!T57)</f>
        <v>100</v>
      </c>
      <c r="E8" s="11"/>
      <c r="F8" s="14">
        <v>1</v>
      </c>
      <c r="G8" s="13" t="str">
        <f>(Regnskab!F1)</f>
        <v>Damborg</v>
      </c>
      <c r="H8" s="6">
        <f>(Regnskab!F58)</f>
        <v>75</v>
      </c>
    </row>
    <row r="9" spans="1:14" ht="15">
      <c r="B9" s="14">
        <v>12</v>
      </c>
      <c r="C9" s="13" t="str">
        <f>(Regnskab!J1)</f>
        <v>Bajads</v>
      </c>
      <c r="D9" s="8">
        <f>(Regnskab!J57)</f>
        <v>0</v>
      </c>
      <c r="E9" s="11"/>
      <c r="F9" s="14">
        <v>1</v>
      </c>
      <c r="G9" s="13" t="str">
        <f>(Regnskab!P1)</f>
        <v>Rytter</v>
      </c>
      <c r="H9" s="6">
        <f>(Regnskab!P58)</f>
        <v>100</v>
      </c>
    </row>
    <row r="10" spans="1:14" ht="15">
      <c r="B10" s="14">
        <v>12</v>
      </c>
      <c r="C10" s="13" t="str">
        <f>(Regnskab!V1)</f>
        <v>Benny</v>
      </c>
      <c r="D10" s="8">
        <f>(Regnskab!V57)</f>
        <v>0</v>
      </c>
      <c r="E10" s="11"/>
      <c r="F10" s="14">
        <v>1</v>
      </c>
      <c r="G10" s="13" t="str">
        <f>(Regnskab!B1)</f>
        <v>Kim Vagn</v>
      </c>
      <c r="H10" s="6">
        <f>(Regnskab!B58)</f>
        <v>100</v>
      </c>
    </row>
    <row r="11" spans="1:14" ht="15">
      <c r="B11" s="14">
        <v>12</v>
      </c>
      <c r="C11" s="13" t="str">
        <f>(Regnskab!X1)</f>
        <v>Berg</v>
      </c>
      <c r="D11" s="8">
        <f>(Regnskab!X57)</f>
        <v>0</v>
      </c>
      <c r="E11" s="11"/>
      <c r="F11" s="14">
        <v>1</v>
      </c>
      <c r="G11" s="13" t="str">
        <f>(Regnskab!R1)</f>
        <v>Poker</v>
      </c>
      <c r="H11" s="6">
        <f>(Regnskab!R58)</f>
        <v>100</v>
      </c>
    </row>
    <row r="12" spans="1:14" ht="15">
      <c r="B12" s="14">
        <v>12</v>
      </c>
      <c r="C12" s="13" t="str">
        <f>(Regnskab!N1)</f>
        <v>Ejnar</v>
      </c>
      <c r="D12" s="8">
        <f>(Regnskab!N57)</f>
        <v>0</v>
      </c>
      <c r="E12" s="11"/>
      <c r="F12" s="14">
        <v>1</v>
      </c>
      <c r="G12" s="13" t="str">
        <f>(Regnskab!J1)</f>
        <v>Bajads</v>
      </c>
      <c r="H12" s="6">
        <f>(Regnskab!J58)</f>
        <v>100</v>
      </c>
    </row>
    <row r="13" spans="1:14" ht="15">
      <c r="B13" s="14">
        <v>12</v>
      </c>
      <c r="C13" s="13" t="str">
        <f>(Regnskab!H1)</f>
        <v>Kromanden</v>
      </c>
      <c r="D13" s="8">
        <f>(Regnskab!H57)</f>
        <v>0</v>
      </c>
      <c r="E13" s="11"/>
      <c r="F13" s="14">
        <v>1</v>
      </c>
      <c r="G13" s="13" t="str">
        <f>(Regnskab!V1)</f>
        <v>Benny</v>
      </c>
      <c r="H13" s="6">
        <f>(Regnskab!V58)</f>
        <v>100</v>
      </c>
    </row>
    <row r="14" spans="1:14" ht="15">
      <c r="B14" s="14">
        <v>12</v>
      </c>
      <c r="C14" s="13" t="str">
        <f>(Regnskab!L1)</f>
        <v>Marinus</v>
      </c>
      <c r="D14" s="8">
        <f>(Regnskab!L57)</f>
        <v>0</v>
      </c>
      <c r="E14" s="11"/>
      <c r="F14" s="14">
        <v>1</v>
      </c>
      <c r="G14" s="13" t="str">
        <f>(Regnskab!X1)</f>
        <v>Berg</v>
      </c>
      <c r="H14" s="6">
        <f>(Regnskab!X58)</f>
        <v>100</v>
      </c>
    </row>
    <row r="15" spans="1:14" ht="15">
      <c r="B15" s="14">
        <v>12</v>
      </c>
      <c r="C15" s="13" t="str">
        <f>(Regnskab!R1)</f>
        <v>Poker</v>
      </c>
      <c r="D15" s="8">
        <f>(Regnskab!R57)</f>
        <v>0</v>
      </c>
      <c r="E15" s="11"/>
      <c r="F15" s="14">
        <v>1</v>
      </c>
      <c r="G15" s="29" t="str">
        <f>(Regnskab!H1)</f>
        <v>Kromanden</v>
      </c>
      <c r="H15" s="6">
        <f>(Regnskab!H58)</f>
        <v>100</v>
      </c>
    </row>
    <row r="16" spans="1:14" ht="15.75" thickBot="1">
      <c r="B16" s="25">
        <v>12</v>
      </c>
      <c r="C16" s="15" t="str">
        <f>(Regnskab!P1)</f>
        <v>Rytter</v>
      </c>
      <c r="D16" s="9">
        <f>(Regnskab!P57)</f>
        <v>0</v>
      </c>
      <c r="E16" s="11"/>
      <c r="F16" s="14">
        <v>1</v>
      </c>
      <c r="G16" s="15" t="str">
        <f>(Regnskab!T1)</f>
        <v>Baske</v>
      </c>
      <c r="H16" s="7">
        <f>(Regnskab!T58)</f>
        <v>100</v>
      </c>
    </row>
    <row r="17" spans="1:8" ht="15">
      <c r="A17" s="12"/>
      <c r="B17" s="4"/>
      <c r="C17"/>
    </row>
    <row r="18" spans="1:8" ht="12.75" customHeight="1">
      <c r="C18" s="1" t="s">
        <v>11</v>
      </c>
      <c r="D18" s="30">
        <f>SUM(D5:D17)</f>
        <v>1281.5</v>
      </c>
      <c r="H18" s="32"/>
    </row>
    <row r="19" spans="1:8" ht="13.5" customHeight="1">
      <c r="C19" s="1" t="s">
        <v>13</v>
      </c>
      <c r="D19" s="30">
        <f>SUM(Regnskab!AA3:'Regnskab'!AA56)</f>
        <v>150</v>
      </c>
    </row>
    <row r="20" spans="1:8">
      <c r="C20" s="1" t="s">
        <v>17</v>
      </c>
      <c r="D20" s="30">
        <f>SUM(Regnskab!Z3:'Regnskab'!Z56)</f>
        <v>96</v>
      </c>
    </row>
    <row r="21" spans="1:8" ht="13.5" thickBot="1">
      <c r="D21" s="31">
        <f>SUM(D18:D20)</f>
        <v>1527.5</v>
      </c>
      <c r="H21" s="31">
        <f>SUM(H5:H16)</f>
        <v>1175</v>
      </c>
    </row>
    <row r="22" spans="1:8" ht="13.5" thickTop="1"/>
    <row r="27" spans="1:8">
      <c r="F27" t="s">
        <v>14</v>
      </c>
    </row>
  </sheetData>
  <sortState xmlns:xlrd2="http://schemas.microsoft.com/office/spreadsheetml/2017/richdata2" ref="C5:D16">
    <sortCondition descending="1" ref="D5:D16"/>
    <sortCondition ref="C5:C16"/>
  </sortState>
  <mergeCells count="4">
    <mergeCell ref="C2:D3"/>
    <mergeCell ref="G2:H3"/>
    <mergeCell ref="B2:B4"/>
    <mergeCell ref="F2:F4"/>
  </mergeCells>
  <phoneticPr fontId="0" type="noConversion"/>
  <pageMargins left="0.5" right="0.46" top="0.63" bottom="0.43" header="0.22" footer="0.21"/>
  <pageSetup paperSize="9" orientation="landscape" horizontalDpi="300" verticalDpi="300" r:id="rId1"/>
  <headerFooter alignWithMargins="0">
    <oddHeader>&amp;L&amp;"Arial;Fed"&amp;14ARDEN OFF-LINE&amp;R&amp;"Arial;Fed"&amp;14GEVINSTREGNSKAB</oddHeader>
    <oddFooter>&amp;L&amp;D &amp;T&amp;RSide: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C25"/>
  <sheetViews>
    <sheetView workbookViewId="0">
      <selection activeCell="AE28" sqref="AE28"/>
    </sheetView>
  </sheetViews>
  <sheetFormatPr defaultRowHeight="12.75"/>
  <cols>
    <col min="1" max="1" width="10.42578125" bestFit="1" customWidth="1"/>
    <col min="2" max="6" width="5.5703125" bestFit="1" customWidth="1"/>
    <col min="7" max="13" width="6.5703125" bestFit="1" customWidth="1"/>
    <col min="14" max="23" width="6.7109375" customWidth="1"/>
    <col min="24" max="25" width="7.85546875" bestFit="1" customWidth="1"/>
  </cols>
  <sheetData>
    <row r="1" spans="1:29">
      <c r="A1" s="43"/>
      <c r="B1" s="44">
        <v>1998</v>
      </c>
      <c r="C1" s="44">
        <v>1999</v>
      </c>
      <c r="D1" s="44">
        <v>2000</v>
      </c>
      <c r="E1" s="44">
        <v>2001</v>
      </c>
      <c r="F1" s="44">
        <v>2002</v>
      </c>
      <c r="G1" s="44">
        <v>2003</v>
      </c>
      <c r="H1" s="44">
        <v>2004</v>
      </c>
      <c r="I1" s="44">
        <v>2005</v>
      </c>
      <c r="J1" s="44">
        <v>2006</v>
      </c>
      <c r="K1" s="44">
        <v>2007</v>
      </c>
      <c r="L1" s="44">
        <v>2008</v>
      </c>
      <c r="M1" s="44">
        <v>2009</v>
      </c>
      <c r="N1" s="44">
        <v>2010</v>
      </c>
      <c r="O1" s="44">
        <v>2011</v>
      </c>
      <c r="P1" s="44">
        <v>2012</v>
      </c>
      <c r="Q1" s="44">
        <v>2013</v>
      </c>
      <c r="R1" s="44">
        <v>2014</v>
      </c>
      <c r="S1" s="44">
        <v>2015</v>
      </c>
      <c r="T1" s="44">
        <v>2016</v>
      </c>
      <c r="U1" s="44">
        <v>2017</v>
      </c>
      <c r="V1" s="44">
        <v>2018</v>
      </c>
      <c r="W1" s="44">
        <v>2019</v>
      </c>
      <c r="X1" s="44">
        <v>2020</v>
      </c>
      <c r="Y1" s="44">
        <v>2021</v>
      </c>
    </row>
    <row r="2" spans="1:29">
      <c r="A2" s="45" t="s">
        <v>15</v>
      </c>
      <c r="B2" s="46">
        <v>2924</v>
      </c>
      <c r="C2" s="46">
        <v>6691</v>
      </c>
      <c r="D2" s="46">
        <v>5754</v>
      </c>
      <c r="E2" s="46">
        <v>6741</v>
      </c>
      <c r="F2" s="46">
        <v>7237</v>
      </c>
      <c r="G2" s="46">
        <v>13933</v>
      </c>
      <c r="H2" s="46">
        <v>8476</v>
      </c>
      <c r="I2" s="46">
        <v>10227</v>
      </c>
      <c r="J2" s="46">
        <v>13555</v>
      </c>
      <c r="K2" s="46">
        <v>11119</v>
      </c>
      <c r="L2" s="46">
        <v>10403</v>
      </c>
      <c r="M2" s="46">
        <v>16824</v>
      </c>
      <c r="N2" s="46">
        <v>20410</v>
      </c>
      <c r="O2" s="46">
        <v>13365</v>
      </c>
      <c r="P2" s="46">
        <v>16285</v>
      </c>
      <c r="Q2" s="46">
        <v>24771</v>
      </c>
      <c r="R2" s="46">
        <v>17128</v>
      </c>
      <c r="S2" s="46">
        <v>20745</v>
      </c>
      <c r="T2" s="46">
        <v>26751</v>
      </c>
      <c r="U2" s="46">
        <v>16053</v>
      </c>
      <c r="V2" s="46">
        <v>21269</v>
      </c>
      <c r="W2" s="46">
        <v>24969</v>
      </c>
      <c r="X2" s="47">
        <v>24222.5</v>
      </c>
      <c r="Y2" s="47">
        <f>SUM(Tipsmester!D18)</f>
        <v>1281.5</v>
      </c>
    </row>
    <row r="3" spans="1:29">
      <c r="A3" s="45" t="s">
        <v>10</v>
      </c>
      <c r="B3" s="46">
        <v>625</v>
      </c>
      <c r="C3" s="46">
        <v>525</v>
      </c>
      <c r="D3" s="46">
        <v>450</v>
      </c>
      <c r="E3" s="46">
        <v>525</v>
      </c>
      <c r="F3" s="46">
        <v>700</v>
      </c>
      <c r="G3" s="46">
        <v>275</v>
      </c>
      <c r="H3" s="46">
        <v>400</v>
      </c>
      <c r="I3" s="46">
        <v>300</v>
      </c>
      <c r="J3" s="46">
        <v>275</v>
      </c>
      <c r="K3" s="46">
        <v>275</v>
      </c>
      <c r="L3" s="46">
        <v>425</v>
      </c>
      <c r="M3" s="46">
        <v>325</v>
      </c>
      <c r="N3" s="46">
        <v>275</v>
      </c>
      <c r="O3" s="46">
        <v>250</v>
      </c>
      <c r="P3" s="46">
        <v>225</v>
      </c>
      <c r="Q3" s="46">
        <v>225</v>
      </c>
      <c r="R3" s="46">
        <v>275</v>
      </c>
      <c r="S3" s="46">
        <v>275</v>
      </c>
      <c r="T3" s="46">
        <v>350</v>
      </c>
      <c r="U3" s="46">
        <v>300</v>
      </c>
      <c r="V3" s="46">
        <v>350</v>
      </c>
      <c r="W3" s="46">
        <v>375</v>
      </c>
      <c r="X3" s="47">
        <v>275</v>
      </c>
      <c r="Y3" s="47">
        <f>SUM(Tipsmester!H21)</f>
        <v>1175</v>
      </c>
    </row>
    <row r="4" spans="1:29">
      <c r="A4" s="45" t="s">
        <v>16</v>
      </c>
      <c r="B4" s="46">
        <v>1400</v>
      </c>
      <c r="C4" s="46">
        <v>579</v>
      </c>
      <c r="D4" s="46">
        <v>926</v>
      </c>
      <c r="E4" s="46">
        <v>1099</v>
      </c>
      <c r="F4" s="46">
        <v>1855</v>
      </c>
      <c r="G4" s="46">
        <v>932</v>
      </c>
      <c r="H4" s="46">
        <v>1419</v>
      </c>
      <c r="I4" s="46">
        <v>2848</v>
      </c>
      <c r="J4" s="46">
        <v>1004</v>
      </c>
      <c r="K4" s="46">
        <v>2192</v>
      </c>
      <c r="L4" s="46">
        <v>4278</v>
      </c>
      <c r="M4" s="46">
        <v>960</v>
      </c>
      <c r="N4" s="46">
        <v>3383</v>
      </c>
      <c r="O4" s="46">
        <v>1131</v>
      </c>
      <c r="P4" s="46">
        <v>693</v>
      </c>
      <c r="Q4" s="46">
        <v>1975</v>
      </c>
      <c r="R4" s="46">
        <v>775</v>
      </c>
      <c r="S4" s="46">
        <v>1604</v>
      </c>
      <c r="T4" s="46">
        <v>833</v>
      </c>
      <c r="U4" s="46">
        <v>536</v>
      </c>
      <c r="V4" s="46">
        <v>1540</v>
      </c>
      <c r="W4" s="46">
        <v>1215</v>
      </c>
      <c r="X4" s="47">
        <v>2071.5</v>
      </c>
      <c r="Y4" s="47">
        <f>SUM(Tipsmester!D19+Tipsmester!D20)</f>
        <v>246</v>
      </c>
    </row>
    <row r="5" spans="1:29" ht="13.5" thickBot="1">
      <c r="A5" s="48"/>
      <c r="B5" s="49">
        <f t="shared" ref="B5:X5" si="0">SUM(B2+B4)</f>
        <v>4324</v>
      </c>
      <c r="C5" s="49">
        <f t="shared" si="0"/>
        <v>7270</v>
      </c>
      <c r="D5" s="49">
        <f t="shared" si="0"/>
        <v>6680</v>
      </c>
      <c r="E5" s="49">
        <f t="shared" si="0"/>
        <v>7840</v>
      </c>
      <c r="F5" s="49">
        <f t="shared" si="0"/>
        <v>9092</v>
      </c>
      <c r="G5" s="49">
        <f t="shared" si="0"/>
        <v>14865</v>
      </c>
      <c r="H5" s="49">
        <f t="shared" si="0"/>
        <v>9895</v>
      </c>
      <c r="I5" s="49">
        <f t="shared" si="0"/>
        <v>13075</v>
      </c>
      <c r="J5" s="49">
        <f t="shared" si="0"/>
        <v>14559</v>
      </c>
      <c r="K5" s="49">
        <f t="shared" si="0"/>
        <v>13311</v>
      </c>
      <c r="L5" s="49">
        <f t="shared" si="0"/>
        <v>14681</v>
      </c>
      <c r="M5" s="49">
        <f t="shared" si="0"/>
        <v>17784</v>
      </c>
      <c r="N5" s="49">
        <f t="shared" si="0"/>
        <v>23793</v>
      </c>
      <c r="O5" s="49">
        <f t="shared" si="0"/>
        <v>14496</v>
      </c>
      <c r="P5" s="49">
        <f t="shared" si="0"/>
        <v>16978</v>
      </c>
      <c r="Q5" s="49">
        <f t="shared" si="0"/>
        <v>26746</v>
      </c>
      <c r="R5" s="49">
        <f t="shared" si="0"/>
        <v>17903</v>
      </c>
      <c r="S5" s="49">
        <f>SUM(S2+S4)</f>
        <v>22349</v>
      </c>
      <c r="T5" s="49">
        <v>27583</v>
      </c>
      <c r="U5" s="49">
        <v>16589</v>
      </c>
      <c r="V5" s="49">
        <f t="shared" si="0"/>
        <v>22809</v>
      </c>
      <c r="W5" s="49">
        <f t="shared" si="0"/>
        <v>26184</v>
      </c>
      <c r="X5" s="50">
        <f t="shared" si="0"/>
        <v>26294</v>
      </c>
      <c r="Y5" s="50">
        <f t="shared" ref="Y5" si="1">SUM(Y2+Y4)</f>
        <v>1527.5</v>
      </c>
    </row>
    <row r="6" spans="1:29" ht="13.5" thickTop="1"/>
    <row r="14" spans="1:29" ht="15">
      <c r="AC14" s="24"/>
    </row>
    <row r="15" spans="1:29" ht="15">
      <c r="AC15" s="24"/>
    </row>
    <row r="16" spans="1:29" ht="15">
      <c r="AC16" s="24"/>
    </row>
    <row r="17" spans="29:29" ht="15">
      <c r="AC17" s="24"/>
    </row>
    <row r="18" spans="29:29" ht="15">
      <c r="AC18" s="24"/>
    </row>
    <row r="19" spans="29:29" ht="15">
      <c r="AC19" s="24"/>
    </row>
    <row r="20" spans="29:29" ht="15">
      <c r="AC20" s="24"/>
    </row>
    <row r="21" spans="29:29" ht="15">
      <c r="AC21" s="24"/>
    </row>
    <row r="22" spans="29:29" ht="15">
      <c r="AC22" s="24"/>
    </row>
    <row r="23" spans="29:29" ht="15">
      <c r="AC23" s="24"/>
    </row>
    <row r="24" spans="29:29" ht="15">
      <c r="AC24" s="24"/>
    </row>
    <row r="25" spans="29:29" ht="15">
      <c r="AC25" s="24"/>
    </row>
  </sheetData>
  <conditionalFormatting sqref="B3:Y3">
    <cfRule type="top10" dxfId="3" priority="8" rank="1"/>
  </conditionalFormatting>
  <conditionalFormatting sqref="B2:Y2">
    <cfRule type="top10" dxfId="2" priority="7" rank="1"/>
  </conditionalFormatting>
  <conditionalFormatting sqref="B4:Y4">
    <cfRule type="top10" dxfId="1" priority="6" rank="1"/>
  </conditionalFormatting>
  <conditionalFormatting sqref="B5:Y5">
    <cfRule type="top10" dxfId="0" priority="5" rank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D16"/>
  <sheetViews>
    <sheetView showGridLines="0" workbookViewId="0">
      <selection activeCell="D25" sqref="D25"/>
    </sheetView>
  </sheetViews>
  <sheetFormatPr defaultRowHeight="12.75"/>
  <cols>
    <col min="2" max="2" width="32.7109375" customWidth="1"/>
    <col min="3" max="4" width="13.7109375" customWidth="1"/>
  </cols>
  <sheetData>
    <row r="2" spans="2:4" ht="42" customHeight="1">
      <c r="B2" s="27">
        <v>2021</v>
      </c>
      <c r="C2" s="28" t="s">
        <v>11</v>
      </c>
      <c r="D2" s="28" t="s">
        <v>10</v>
      </c>
    </row>
    <row r="3" spans="2:4" ht="21" customHeight="1">
      <c r="B3" s="53" t="str">
        <f>"Januar - "&amp;Regnskab!B1</f>
        <v>Januar - Kim Vagn</v>
      </c>
      <c r="C3" s="42">
        <f>Regnskab!B$57</f>
        <v>348</v>
      </c>
      <c r="D3" s="42">
        <f>Regnskab!B$58</f>
        <v>100</v>
      </c>
    </row>
    <row r="4" spans="2:4" ht="21" customHeight="1">
      <c r="B4" s="53" t="str">
        <f>"Februar - "&amp;Regnskab!D1</f>
        <v>Februar - Carlo</v>
      </c>
      <c r="C4" s="42">
        <f>Regnskab!D$57</f>
        <v>262</v>
      </c>
      <c r="D4" s="42">
        <f>Regnskab!D$58</f>
        <v>100</v>
      </c>
    </row>
    <row r="5" spans="2:4" ht="21" customHeight="1">
      <c r="B5" s="53" t="str">
        <f>"Marts - "&amp;Regnskab!F1</f>
        <v>Marts - Damborg</v>
      </c>
      <c r="C5" s="42">
        <f>Regnskab!F$57</f>
        <v>571.5</v>
      </c>
      <c r="D5" s="42">
        <f>Regnskab!F$58</f>
        <v>75</v>
      </c>
    </row>
    <row r="6" spans="2:4" ht="21" customHeight="1">
      <c r="B6" s="53" t="str">
        <f>"April - "&amp;Regnskab!H1</f>
        <v>April - Kromanden</v>
      </c>
      <c r="C6" s="42">
        <f>Regnskab!H$57</f>
        <v>0</v>
      </c>
      <c r="D6" s="42">
        <f>Regnskab!H$58</f>
        <v>100</v>
      </c>
    </row>
    <row r="7" spans="2:4" ht="21" customHeight="1">
      <c r="B7" s="53" t="str">
        <f>"Maj - "&amp;Regnskab!J1</f>
        <v>Maj - Bajads</v>
      </c>
      <c r="C7" s="42">
        <f>Regnskab!J$57</f>
        <v>0</v>
      </c>
      <c r="D7" s="42">
        <f>Regnskab!J$58</f>
        <v>100</v>
      </c>
    </row>
    <row r="8" spans="2:4" ht="21" customHeight="1">
      <c r="B8" s="53" t="str">
        <f>"Juni - "&amp;Regnskab!L1</f>
        <v>Juni - Marinus</v>
      </c>
      <c r="C8" s="42">
        <f>Regnskab!L$57</f>
        <v>0</v>
      </c>
      <c r="D8" s="42">
        <f>Regnskab!L$58</f>
        <v>100</v>
      </c>
    </row>
    <row r="9" spans="2:4" ht="21" customHeight="1">
      <c r="B9" s="53" t="str">
        <f>"Juli - "&amp;Regnskab!N1</f>
        <v>Juli - Ejnar</v>
      </c>
      <c r="C9" s="42">
        <f>Regnskab!N$57</f>
        <v>0</v>
      </c>
      <c r="D9" s="42">
        <f>Regnskab!N$58</f>
        <v>100</v>
      </c>
    </row>
    <row r="10" spans="2:4" ht="21" customHeight="1">
      <c r="B10" s="53" t="str">
        <f>"August - "&amp;Regnskab!P1</f>
        <v>August - Rytter</v>
      </c>
      <c r="C10" s="42">
        <f>Regnskab!P$57</f>
        <v>0</v>
      </c>
      <c r="D10" s="42">
        <f>Regnskab!P$58</f>
        <v>100</v>
      </c>
    </row>
    <row r="11" spans="2:4" ht="21" customHeight="1">
      <c r="B11" s="53" t="str">
        <f>"September - "&amp;Regnskab!R1</f>
        <v>September - Poker</v>
      </c>
      <c r="C11" s="42">
        <f>Regnskab!R$57</f>
        <v>0</v>
      </c>
      <c r="D11" s="42">
        <f>Regnskab!R$58</f>
        <v>100</v>
      </c>
    </row>
    <row r="12" spans="2:4" ht="21" customHeight="1">
      <c r="B12" s="53" t="str">
        <f>"Oktober - "&amp;Regnskab!T1</f>
        <v>Oktober - Baske</v>
      </c>
      <c r="C12" s="42">
        <f>Regnskab!T$57</f>
        <v>100</v>
      </c>
      <c r="D12" s="42">
        <f>Regnskab!T$58</f>
        <v>100</v>
      </c>
    </row>
    <row r="13" spans="2:4" ht="21" customHeight="1">
      <c r="B13" s="53" t="str">
        <f>"November - "&amp;Regnskab!V1</f>
        <v>November - Benny</v>
      </c>
      <c r="C13" s="42">
        <f>Regnskab!V$57</f>
        <v>0</v>
      </c>
      <c r="D13" s="42">
        <f>Regnskab!V$58</f>
        <v>100</v>
      </c>
    </row>
    <row r="14" spans="2:4" ht="21" customHeight="1">
      <c r="B14" s="53" t="str">
        <f>"December - "&amp;Regnskab!X1</f>
        <v>December - Berg</v>
      </c>
      <c r="C14" s="42">
        <f>Regnskab!X$57</f>
        <v>0</v>
      </c>
      <c r="D14" s="42">
        <f>Regnskab!X$58</f>
        <v>100</v>
      </c>
    </row>
    <row r="15" spans="2:4" ht="21" customHeight="1">
      <c r="B15" s="51" t="s">
        <v>12</v>
      </c>
      <c r="C15" s="52">
        <f>SUM(C3:C14)</f>
        <v>1281.5</v>
      </c>
      <c r="D15" s="52">
        <f>SUM(D3:D14)</f>
        <v>1175</v>
      </c>
    </row>
    <row r="16" spans="2:4" ht="21" customHeight="1">
      <c r="B16" s="51" t="s">
        <v>21</v>
      </c>
      <c r="C16" s="52">
        <f>Regnskab!Z57</f>
        <v>96</v>
      </c>
      <c r="D16" s="52">
        <f>Regnskab!AA57</f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D01A3-4C79-4AFA-9613-A01AF4531DD5}">
  <sheetPr>
    <tabColor rgb="FFFFFF00"/>
  </sheetPr>
  <dimension ref="C1:F16"/>
  <sheetViews>
    <sheetView workbookViewId="0">
      <selection activeCell="E27" sqref="E27"/>
    </sheetView>
  </sheetViews>
  <sheetFormatPr defaultRowHeight="12.75"/>
  <sheetData>
    <row r="1" spans="3:6" ht="19.5">
      <c r="C1" s="54" t="s">
        <v>34</v>
      </c>
      <c r="D1" s="55" t="s">
        <v>35</v>
      </c>
      <c r="E1" s="56"/>
      <c r="F1" s="57"/>
    </row>
    <row r="2" spans="3:6" ht="19.5">
      <c r="C2" s="58" t="s">
        <v>36</v>
      </c>
      <c r="D2" s="59" t="s">
        <v>37</v>
      </c>
      <c r="E2" s="60"/>
      <c r="F2" s="57"/>
    </row>
    <row r="3" spans="3:6" ht="19.5">
      <c r="C3" s="54" t="s">
        <v>38</v>
      </c>
      <c r="D3" s="55" t="s">
        <v>39</v>
      </c>
      <c r="E3" s="56"/>
      <c r="F3" s="57"/>
    </row>
    <row r="4" spans="3:6" ht="19.5">
      <c r="C4" s="58" t="s">
        <v>40</v>
      </c>
      <c r="D4" s="59" t="s">
        <v>41</v>
      </c>
      <c r="E4" s="60"/>
      <c r="F4" s="57"/>
    </row>
    <row r="5" spans="3:6" ht="19.5">
      <c r="C5" s="54" t="s">
        <v>42</v>
      </c>
      <c r="D5" s="55" t="s">
        <v>43</v>
      </c>
      <c r="E5" s="56"/>
      <c r="F5" s="57"/>
    </row>
    <row r="6" spans="3:6" ht="19.5">
      <c r="C6" s="58" t="s">
        <v>44</v>
      </c>
      <c r="D6" s="59" t="s">
        <v>45</v>
      </c>
      <c r="E6" s="60"/>
      <c r="F6" s="57"/>
    </row>
    <row r="7" spans="3:6" ht="19.5">
      <c r="C7" s="54" t="s">
        <v>46</v>
      </c>
      <c r="D7" s="55" t="s">
        <v>47</v>
      </c>
      <c r="E7" s="56"/>
      <c r="F7" s="57"/>
    </row>
    <row r="8" spans="3:6" ht="19.5">
      <c r="C8" s="58" t="s">
        <v>48</v>
      </c>
      <c r="D8" s="59" t="s">
        <v>49</v>
      </c>
      <c r="E8" s="60"/>
      <c r="F8" s="57"/>
    </row>
    <row r="9" spans="3:6" ht="19.5">
      <c r="C9" s="54" t="s">
        <v>50</v>
      </c>
      <c r="D9" s="55" t="s">
        <v>51</v>
      </c>
      <c r="E9" s="56"/>
      <c r="F9" s="57"/>
    </row>
    <row r="10" spans="3:6" ht="19.5">
      <c r="C10" s="58" t="s">
        <v>52</v>
      </c>
      <c r="D10" s="59" t="s">
        <v>53</v>
      </c>
      <c r="E10" s="60"/>
      <c r="F10" s="57"/>
    </row>
    <row r="11" spans="3:6" ht="19.5">
      <c r="C11" s="54" t="s">
        <v>54</v>
      </c>
      <c r="D11" s="55" t="s">
        <v>55</v>
      </c>
      <c r="E11" s="56"/>
      <c r="F11" s="57"/>
    </row>
    <row r="12" spans="3:6" ht="19.5">
      <c r="C12" s="58" t="s">
        <v>56</v>
      </c>
      <c r="D12" s="59" t="s">
        <v>57</v>
      </c>
      <c r="E12" s="60"/>
      <c r="F12" s="57"/>
    </row>
    <row r="13" spans="3:6" ht="19.5">
      <c r="C13" s="54" t="s">
        <v>58</v>
      </c>
      <c r="D13" s="55" t="s">
        <v>59</v>
      </c>
      <c r="E13" s="56"/>
      <c r="F13" s="57"/>
    </row>
    <row r="14" spans="3:6" ht="19.5">
      <c r="C14" s="58" t="s">
        <v>60</v>
      </c>
      <c r="D14" s="59" t="s">
        <v>61</v>
      </c>
      <c r="E14" s="60"/>
      <c r="F14" s="57"/>
    </row>
    <row r="15" spans="3:6" ht="19.5">
      <c r="C15" s="54" t="s">
        <v>62</v>
      </c>
      <c r="D15" s="55" t="s">
        <v>63</v>
      </c>
      <c r="E15" s="56"/>
      <c r="F15" s="57"/>
    </row>
    <row r="16" spans="3:6" ht="19.5">
      <c r="C16" s="58" t="s">
        <v>64</v>
      </c>
      <c r="D16" s="59" t="s">
        <v>65</v>
      </c>
      <c r="E16" s="60"/>
      <c r="F16" s="5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Regnskab</vt:lpstr>
      <vt:lpstr>Tipsmester</vt:lpstr>
      <vt:lpstr>diagram</vt:lpstr>
      <vt:lpstr>Gevinster</vt:lpstr>
      <vt:lpstr>FastTipsLotto</vt:lpstr>
    </vt:vector>
  </TitlesOfParts>
  <Company>Rockwool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creator>Jacob Nielsen</dc:creator>
  <cp:lastModifiedBy>Søren Boeriis</cp:lastModifiedBy>
  <cp:lastPrinted>2021-03-22T18:35:11Z</cp:lastPrinted>
  <dcterms:created xsi:type="dcterms:W3CDTF">2000-07-14T07:44:31Z</dcterms:created>
  <dcterms:modified xsi:type="dcterms:W3CDTF">2021-03-29T20:49:28Z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  <property fmtid="{D5CDD505-2E9C-101B-9397-08002B2CF9AE}" pid="6" name="_ReviewingToolsShownOnce">
    <vt:lpwstr/>
  </property>
</Properties>
</file>