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985" activeTab="0"/>
  </bookViews>
  <sheets>
    <sheet name="Lotto" sheetId="1" r:id="rId1"/>
    <sheet name="Query" sheetId="2" state="veryHidden" r:id="rId2"/>
    <sheet name="Beregning" sheetId="3" state="veryHidden" r:id="rId3"/>
  </sheets>
  <definedNames>
    <definedName name="_xlfn.SINGLE" hidden="1">#NAME?</definedName>
    <definedName name="frontpage" localSheetId="1">'Query'!$A$1:$A$137</definedName>
    <definedName name="Joker1">'Lotto'!$K$27</definedName>
    <definedName name="Joker2">'Lotto'!$L$27</definedName>
    <definedName name="Joker3">'Lotto'!$M$27</definedName>
    <definedName name="Joker4">'Lotto'!$N$27</definedName>
    <definedName name="Joker5">'Lotto'!$O$27</definedName>
    <definedName name="Joker6">'Lotto'!$P$27</definedName>
    <definedName name="Joker7">'Lotto'!$Q$27</definedName>
    <definedName name="Tal1">'Lotto'!$B$2</definedName>
    <definedName name="Tal2">'Lotto'!$C$2</definedName>
    <definedName name="Tal3">'Lotto'!$D$2</definedName>
    <definedName name="Tal4">'Lotto'!$E$2</definedName>
    <definedName name="Tal5">'Lotto'!$F$2</definedName>
    <definedName name="Tal6">'Lotto'!$G$2</definedName>
    <definedName name="Tal7">'Lotto'!$H$2</definedName>
    <definedName name="Tillæg1">'Lotto'!$I$2</definedName>
    <definedName name="Tillæg2">'Lotto'!$J$2</definedName>
    <definedName name="_xlnm.Print_Area" localSheetId="0">'Lotto'!$A$1:$I$115,'Lotto'!$J$24:$Q$43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<sst xmlns="http://schemas.openxmlformats.org/spreadsheetml/2006/main" count="254" uniqueCount="227">
  <si>
    <t>Række 1</t>
  </si>
  <si>
    <t>Række 2</t>
  </si>
  <si>
    <t>Række 3</t>
  </si>
  <si>
    <t>Række 4</t>
  </si>
  <si>
    <t>Række 5</t>
  </si>
  <si>
    <t>Række 6</t>
  </si>
  <si>
    <t>Række 7</t>
  </si>
  <si>
    <t>Række 8</t>
  </si>
  <si>
    <t>Række 9</t>
  </si>
  <si>
    <t>Række 10</t>
  </si>
  <si>
    <t>Tillæg1</t>
  </si>
  <si>
    <t>Forklaring</t>
  </si>
  <si>
    <t>Tal1</t>
  </si>
  <si>
    <t>Tal2</t>
  </si>
  <si>
    <t>Tal3</t>
  </si>
  <si>
    <t>Tal4</t>
  </si>
  <si>
    <t>Tal5</t>
  </si>
  <si>
    <t>Tal6</t>
  </si>
  <si>
    <t>Tal7</t>
  </si>
  <si>
    <t>Tillæg 1</t>
  </si>
  <si>
    <t>Resultat</t>
  </si>
  <si>
    <t>Række 45</t>
  </si>
  <si>
    <t>Række 46</t>
  </si>
  <si>
    <t>Række 47</t>
  </si>
  <si>
    <t>Række 48</t>
  </si>
  <si>
    <t>Række 49</t>
  </si>
  <si>
    <t>Række 50</t>
  </si>
  <si>
    <t>Række 51</t>
  </si>
  <si>
    <t>Række 52</t>
  </si>
  <si>
    <t>Række 53</t>
  </si>
  <si>
    <t>Række 54</t>
  </si>
  <si>
    <t>Række 55</t>
  </si>
  <si>
    <t>Række 56</t>
  </si>
  <si>
    <t>Række 57</t>
  </si>
  <si>
    <t>Række 58</t>
  </si>
  <si>
    <t>Række 59</t>
  </si>
  <si>
    <t>Række 60</t>
  </si>
  <si>
    <t>Række 61</t>
  </si>
  <si>
    <t>Række 62</t>
  </si>
  <si>
    <t>Række 63</t>
  </si>
  <si>
    <t>Række 64</t>
  </si>
  <si>
    <t>Række 65</t>
  </si>
  <si>
    <t>Række 66</t>
  </si>
  <si>
    <t>Række 67</t>
  </si>
  <si>
    <t>Række 68</t>
  </si>
  <si>
    <t>Række 69</t>
  </si>
  <si>
    <t>Række 70</t>
  </si>
  <si>
    <t>Række 71</t>
  </si>
  <si>
    <t>Række 72</t>
  </si>
  <si>
    <t>Række 73</t>
  </si>
  <si>
    <t>Række 74</t>
  </si>
  <si>
    <t>Række 75</t>
  </si>
  <si>
    <t>Række 76</t>
  </si>
  <si>
    <t>Række 77</t>
  </si>
  <si>
    <t>Række 78</t>
  </si>
  <si>
    <t>Række 79</t>
  </si>
  <si>
    <t>Række 80</t>
  </si>
  <si>
    <t>Række 81</t>
  </si>
  <si>
    <t>Række 82</t>
  </si>
  <si>
    <t>Række 83</t>
  </si>
  <si>
    <t>Række 84</t>
  </si>
  <si>
    <t>Række 85</t>
  </si>
  <si>
    <t>Række 86</t>
  </si>
  <si>
    <t>Række 87</t>
  </si>
  <si>
    <t>Række 88</t>
  </si>
  <si>
    <t>Række 89</t>
  </si>
  <si>
    <t>Række 90</t>
  </si>
  <si>
    <t>Række 91</t>
  </si>
  <si>
    <t>Række 92</t>
  </si>
  <si>
    <t>Række 93</t>
  </si>
  <si>
    <t>Række 94</t>
  </si>
  <si>
    <t>Række 95</t>
  </si>
  <si>
    <t>Række 96</t>
  </si>
  <si>
    <t>Række 97</t>
  </si>
  <si>
    <t>Række 98</t>
  </si>
  <si>
    <t>Række 99</t>
  </si>
  <si>
    <t>Række 100</t>
  </si>
  <si>
    <t>Række 101</t>
  </si>
  <si>
    <t>Række 102</t>
  </si>
  <si>
    <t>Række 103</t>
  </si>
  <si>
    <t>Række 104</t>
  </si>
  <si>
    <t>Række 105</t>
  </si>
  <si>
    <t>Række 106</t>
  </si>
  <si>
    <t>Række 107</t>
  </si>
  <si>
    <t>Række 108</t>
  </si>
  <si>
    <t>Række 109</t>
  </si>
  <si>
    <t>Joker</t>
  </si>
  <si>
    <t>Jokertal:</t>
  </si>
  <si>
    <t>Format</t>
  </si>
  <si>
    <t>Lørdags Lottotal:</t>
  </si>
  <si>
    <t>2. Indtast Lørdags lottotal og/eller Jokertal fra din kupon i de hvide felter</t>
  </si>
  <si>
    <t>3. Tryk på knappen "Tjek Lørdags Lottotal" for at gennemse kuponen</t>
  </si>
  <si>
    <t>Antal</t>
  </si>
  <si>
    <t>Antal Rigtige:</t>
  </si>
  <si>
    <t>Præmie</t>
  </si>
  <si>
    <t>Præmier:</t>
  </si>
  <si>
    <t>7 + 0</t>
  </si>
  <si>
    <t>6 + 1</t>
  </si>
  <si>
    <t>6 + 0</t>
  </si>
  <si>
    <t>5 + 0</t>
  </si>
  <si>
    <t>4 + 0</t>
  </si>
  <si>
    <t>7 rigtige</t>
  </si>
  <si>
    <t>6 rigtige + 1 tillægstal</t>
  </si>
  <si>
    <t>6 rigtige</t>
  </si>
  <si>
    <t>5 rigtige</t>
  </si>
  <si>
    <t>4 rigtige</t>
  </si>
  <si>
    <t>1. Hent de udtrukne Lørdags lottotal med knappen foroven, eller skriv dem i de farvede felter "Lørdags Lottotal"</t>
  </si>
  <si>
    <t>4. Tallene farves efter om det rigtige er Lørdags Lottotal, Tillægstal eller Jokertal</t>
  </si>
  <si>
    <t>Jokertal</t>
  </si>
  <si>
    <t>Lotto tal</t>
  </si>
  <si>
    <t>Lotto</t>
  </si>
  <si>
    <t>Lotto statistik</t>
  </si>
  <si>
    <t>Spil2vind.dk</t>
  </si>
  <si>
    <t>Forsiden Downloads Opdateringer Links Kontakt</t>
  </si>
  <si>
    <t>Tal trækninger</t>
  </si>
  <si>
    <t>Tilbage</t>
  </si>
  <si>
    <t>Lotto systemer</t>
  </si>
  <si>
    <t>Lykke Lotto</t>
  </si>
  <si>
    <t>Lottotal historik</t>
  </si>
  <si>
    <t>Download spil2vind</t>
  </si>
  <si>
    <t>Spil 2 Vind kan downloades og installeres gratis, derefter vil du kunne spille alle de systemer du måtte ønske.</t>
  </si>
  <si>
    <t>Download og installer</t>
  </si>
  <si>
    <t>Guide til installation</t>
  </si>
  <si>
    <t>Onsdags lottotallenes trækning kan ses her.</t>
  </si>
  <si>
    <t>Mest besøgte sider</t>
  </si>
  <si>
    <t>Lottotal</t>
  </si>
  <si>
    <t>Onsdags Lottotal</t>
  </si>
  <si>
    <t>Tips 12 rigtige</t>
  </si>
  <si>
    <t>Tips 13 rigtige</t>
  </si>
  <si>
    <t>E-mail:</t>
  </si>
  <si>
    <t>Generelle oplysninge: info@spil2vind.dk</t>
  </si>
  <si>
    <t>Firma:</t>
  </si>
  <si>
    <t>DAcoTA</t>
  </si>
  <si>
    <t>Højbuen 38</t>
  </si>
  <si>
    <t>2730 Herlev</t>
  </si>
  <si>
    <t>CVR: 35255451</t>
  </si>
  <si>
    <t>Spil2vind.dk på sociale medier</t>
  </si>
  <si>
    <t>Google+FacebookTwitter</t>
  </si>
  <si>
    <t>Lottotal, Lottotal Onsdag, Lottotal Lørdag, Lottotal trækning, Lotto trækning, Jokertal, Eurojackpot, Vindertal, Tal trækning, Gevinst</t>
  </si>
  <si>
    <t>© Spil2vind.dk All rights reserved.</t>
  </si>
  <si>
    <t>Dato</t>
  </si>
  <si>
    <t>Hvad er lørdagslotto</t>
  </si>
  <si>
    <t>lottotal trækning</t>
  </si>
  <si>
    <t>lottotal vindertal</t>
  </si>
  <si>
    <t>nyeste lottotal</t>
  </si>
  <si>
    <t>se dine lottotal her</t>
  </si>
  <si>
    <t>Version: 1,81</t>
  </si>
  <si>
    <t>Villy</t>
  </si>
  <si>
    <t>Berg</t>
  </si>
  <si>
    <t>Benny</t>
  </si>
  <si>
    <t>Poker</t>
  </si>
  <si>
    <t>Bajads</t>
  </si>
  <si>
    <t>Svend</t>
  </si>
  <si>
    <t>Bumle</t>
  </si>
  <si>
    <t>Rytter</t>
  </si>
  <si>
    <t>Karl Oskar</t>
  </si>
  <si>
    <t>Carlo</t>
  </si>
  <si>
    <t>Ejnar</t>
  </si>
  <si>
    <t>Damborg</t>
  </si>
  <si>
    <t>1 + 0</t>
  </si>
  <si>
    <t>2 + 0</t>
  </si>
  <si>
    <t>Till&amp;aeligg</t>
  </si>
  <si>
    <t>6 rigtige + 1 till&amp;aeligg</t>
  </si>
  <si>
    <t>Kromanden</t>
  </si>
  <si>
    <t>Kim Vagn</t>
  </si>
  <si>
    <t>1 + 1</t>
  </si>
  <si>
    <t>Baske</t>
  </si>
  <si>
    <t>Marinus</t>
  </si>
  <si>
    <t>Lørdagslotto - Lottotal fra seneste trækning</t>
  </si>
  <si>
    <t>Se alle lottotallene fra lørdagens trækning nedenfor</t>
  </si>
  <si>
    <t>Ønsker du at spille dine egne lotto systemer, kan windows programmet Spil2Vind udskrive disse på kuponer, Spil 2 Vind installeres ved at klikke her og kan bruges gratis i 14 dage.</t>
  </si>
  <si>
    <t>Lottotallene / jokertal trækkes, hver lørdag af Danske Spil omkring kl. 20:00</t>
  </si>
  <si>
    <t>De 5 tidligere tr&amp;aeligkninger</t>
  </si>
  <si>
    <t>Lottotallene</t>
  </si>
  <si>
    <t>Lørdagslotto er et talspil som går ud på at forudsige det rigtige tr&amp;aeligkningsresultat. Der tr&amp;aeligkkes 7 vindertal som også kaldes lottotallene fra 1-36. Foruden for de 7 tal tr&amp;aeligkkes 1 till&amp;aeliggstal i lørdagslotto. Fra den 25. Oktober 2014 tr&amp;aeligkkes der tillige lod om 1 x 1.000.000kr blandt alle gevinstgivende r&amp;aeligkker. lørdagslotto kan spilles hos alle Danske spils forhandlere via terminaler, der er direkte i elektronisk forbindelse med Danske Spils centrale edb-anl&amp;aeligg. Du kan også spille Lørdagslotto her hos Spil2Vind. Kun de lørdags-lotto r&amp;aeligkker, der er registeret i Danske spils centrale IT-system, deltager i spillet. Spil2Vind kan ikke holdes ansvarlige, hvis fejl eller afbrydelser i det elektroniske system skulle forhindre, at et spil gennemføres. Spil2Vind er ikke ansvarlig for eventuelle tab, som en spiller måtte have ved ikke at iagttage de forskrifter, der g&amp;aeliglder for modtagelse af spil og indskudsbeløb eller på anden måde.</t>
  </si>
  <si>
    <t>Lottotallene fra lørdagens tr&amp;aeligkning</t>
  </si>
  <si>
    <t>L&amp;aeligngere oppe vil du altid, kunne finde de nyeste udtrukne Lørdagslottotal. Vi har de seneste tr&amp;aeligkninger her på siden så snart de tr&amp;aeligkkes i Danske Spil's Lørdagslotto.</t>
  </si>
  <si>
    <t>0 + 0</t>
  </si>
  <si>
    <t>60 kr.</t>
  </si>
  <si>
    <t>5,9,16,23,29,34,35</t>
  </si>
  <si>
    <t>3,8,11,25,26,27,28</t>
  </si>
  <si>
    <t>0 + 1</t>
  </si>
  <si>
    <t>7,12,15,16,19,24,34</t>
  </si>
  <si>
    <t>2 + 1</t>
  </si>
  <si>
    <t>Ingen / 0 kr.</t>
  </si>
  <si>
    <t>9,13,16,23,30,31,33</t>
  </si>
  <si>
    <t>1,4,9,15,18,25,29</t>
  </si>
  <si>
    <t>Træknings dato : 27.11.2021</t>
  </si>
  <si>
    <t>Ugens lottotal : 1,13,18,20,21,24,27</t>
  </si>
  <si>
    <t>tillægstal : 9</t>
  </si>
  <si>
    <t>jokertal : 7,3,6,5,2,1,3Jokertal præmier Lørdag</t>
  </si>
  <si>
    <t>117.032 kr.</t>
  </si>
  <si>
    <t>1.860 kr.</t>
  </si>
  <si>
    <t>126 kr.</t>
  </si>
  <si>
    <t>1,13,18,20,21,24,27</t>
  </si>
  <si>
    <t>9</t>
  </si>
  <si>
    <t>7,3,6,5,2,1,3</t>
  </si>
  <si>
    <t>Række 15</t>
  </si>
  <si>
    <t>Række 16</t>
  </si>
  <si>
    <t>Række 17</t>
  </si>
  <si>
    <t>Række 18</t>
  </si>
  <si>
    <t>Række 19</t>
  </si>
  <si>
    <t>Række 20</t>
  </si>
  <si>
    <t>Række 21</t>
  </si>
  <si>
    <t>Række 22</t>
  </si>
  <si>
    <t>Række 23</t>
  </si>
  <si>
    <t>Række 24</t>
  </si>
  <si>
    <t>Række 25</t>
  </si>
  <si>
    <t>Række 26</t>
  </si>
  <si>
    <t>Række 27</t>
  </si>
  <si>
    <t>Række 28</t>
  </si>
  <si>
    <t>Række 29</t>
  </si>
  <si>
    <t>Række 30</t>
  </si>
  <si>
    <t>Række 31</t>
  </si>
  <si>
    <t>Række 32</t>
  </si>
  <si>
    <t>Række 33</t>
  </si>
  <si>
    <t>Række 34</t>
  </si>
  <si>
    <t>Række 35</t>
  </si>
  <si>
    <t>Række 36</t>
  </si>
  <si>
    <t>Række 37</t>
  </si>
  <si>
    <t>Række 38</t>
  </si>
  <si>
    <t>Række 39</t>
  </si>
  <si>
    <t>Række 40</t>
  </si>
  <si>
    <t>Række 41</t>
  </si>
  <si>
    <t>Række 42</t>
  </si>
  <si>
    <t>Række 43</t>
  </si>
  <si>
    <t>Række 44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</si>
</sst>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4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30" borderId="3" applyNumberFormat="0" applyAlignment="0" applyProtection="0"/>
    <xf numFmtId="0" fontId="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7" fillId="0" borderId="0" xfId="49" applyFont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indent="2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1" fillId="35" borderId="14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36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regneark.dk/" TargetMode="External" /><Relationship Id="rId3" Type="http://schemas.openxmlformats.org/officeDocument/2006/relationships/hyperlink" Target="http://www.excel-regneark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9525</xdr:rowOff>
    </xdr:from>
    <xdr:to>
      <xdr:col>17</xdr:col>
      <xdr:colOff>0</xdr:colOff>
      <xdr:row>1</xdr:row>
      <xdr:rowOff>104775</xdr:rowOff>
    </xdr:to>
    <xdr:pic>
      <xdr:nvPicPr>
        <xdr:cNvPr id="1" name="Billed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952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Q1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12" max="12" width="9.28125" style="0" customWidth="1"/>
    <col min="16" max="16" width="10.57421875" style="0" customWidth="1"/>
  </cols>
  <sheetData>
    <row r="1" spans="2:13" ht="14.2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 t="s">
        <v>10</v>
      </c>
      <c r="M1" s="9" t="s">
        <v>146</v>
      </c>
    </row>
    <row r="2" spans="1:9" ht="12.75">
      <c r="A2" s="11" t="s">
        <v>89</v>
      </c>
      <c r="B2" s="7">
        <v>1</v>
      </c>
      <c r="C2" s="7">
        <v>13</v>
      </c>
      <c r="D2" s="7">
        <v>18</v>
      </c>
      <c r="E2" s="7">
        <v>20</v>
      </c>
      <c r="F2" s="7">
        <v>21</v>
      </c>
      <c r="G2" s="7">
        <v>24</v>
      </c>
      <c r="H2" s="7">
        <v>27</v>
      </c>
      <c r="I2" s="10">
        <v>9</v>
      </c>
    </row>
    <row r="4" spans="2:9" ht="14.25"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  <c r="I4" s="8" t="s">
        <v>20</v>
      </c>
    </row>
    <row r="5" spans="1:17" ht="12.75">
      <c r="A5" s="27" t="s">
        <v>147</v>
      </c>
      <c r="B5" s="31">
        <v>2</v>
      </c>
      <c r="C5" s="31">
        <v>3</v>
      </c>
      <c r="D5" s="31">
        <v>6</v>
      </c>
      <c r="E5" s="31">
        <v>12</v>
      </c>
      <c r="F5" s="31">
        <v>22</v>
      </c>
      <c r="G5" s="31">
        <v>30</v>
      </c>
      <c r="H5" s="31">
        <v>33</v>
      </c>
      <c r="I5" s="32" t="s">
        <v>177</v>
      </c>
      <c r="N5" s="33" t="s">
        <v>95</v>
      </c>
      <c r="O5" s="33"/>
      <c r="P5" s="33"/>
      <c r="Q5" s="33"/>
    </row>
    <row r="6" spans="1:17" ht="12.75">
      <c r="A6" s="27" t="s">
        <v>148</v>
      </c>
      <c r="B6" s="31">
        <v>4</v>
      </c>
      <c r="C6" s="31">
        <v>7</v>
      </c>
      <c r="D6" s="30">
        <v>9</v>
      </c>
      <c r="E6" s="29">
        <v>18</v>
      </c>
      <c r="F6" s="29">
        <v>21</v>
      </c>
      <c r="G6" s="31">
        <v>23</v>
      </c>
      <c r="H6" s="31">
        <v>26</v>
      </c>
      <c r="I6" s="32" t="s">
        <v>183</v>
      </c>
      <c r="N6" s="34" t="s">
        <v>93</v>
      </c>
      <c r="O6" s="35"/>
      <c r="P6" s="16" t="s">
        <v>94</v>
      </c>
      <c r="Q6" s="16" t="s">
        <v>92</v>
      </c>
    </row>
    <row r="7" spans="1:17" ht="12.75">
      <c r="A7" s="27" t="s">
        <v>149</v>
      </c>
      <c r="B7" s="29">
        <v>1</v>
      </c>
      <c r="C7" s="31">
        <v>2</v>
      </c>
      <c r="D7" s="31">
        <v>5</v>
      </c>
      <c r="E7" s="31">
        <v>6</v>
      </c>
      <c r="F7" s="31">
        <v>7</v>
      </c>
      <c r="G7" s="31">
        <v>11</v>
      </c>
      <c r="H7" s="29">
        <v>13</v>
      </c>
      <c r="I7" s="32" t="s">
        <v>160</v>
      </c>
      <c r="N7" s="14" t="s">
        <v>96</v>
      </c>
      <c r="O7" s="15"/>
      <c r="P7" s="17" t="s">
        <v>184</v>
      </c>
      <c r="Q7" s="18">
        <f>COUNTIF($I$5:$I$115,"7 + 0")</f>
        <v>0</v>
      </c>
    </row>
    <row r="8" spans="1:17" ht="12.75">
      <c r="A8" s="27" t="s">
        <v>150</v>
      </c>
      <c r="B8" s="31">
        <v>3</v>
      </c>
      <c r="C8" s="31">
        <v>7</v>
      </c>
      <c r="D8" s="31">
        <v>22</v>
      </c>
      <c r="E8" s="29">
        <v>24</v>
      </c>
      <c r="F8" s="31">
        <v>25</v>
      </c>
      <c r="G8" s="31">
        <v>33</v>
      </c>
      <c r="H8" s="31">
        <v>36</v>
      </c>
      <c r="I8" s="32" t="s">
        <v>159</v>
      </c>
      <c r="N8" s="14" t="s">
        <v>97</v>
      </c>
      <c r="O8" s="15"/>
      <c r="P8" s="17" t="s">
        <v>191</v>
      </c>
      <c r="Q8" s="18">
        <f>COUNTIF($I$5:$I$115,"6 + 1")</f>
        <v>0</v>
      </c>
    </row>
    <row r="9" spans="1:17" ht="12.75">
      <c r="A9" s="27" t="s">
        <v>151</v>
      </c>
      <c r="B9" s="31">
        <v>3</v>
      </c>
      <c r="C9" s="31">
        <v>6</v>
      </c>
      <c r="D9" s="31">
        <v>11</v>
      </c>
      <c r="E9" s="29">
        <v>20</v>
      </c>
      <c r="F9" s="31">
        <v>23</v>
      </c>
      <c r="G9" s="31">
        <v>28</v>
      </c>
      <c r="H9" s="31">
        <v>32</v>
      </c>
      <c r="I9" s="32" t="s">
        <v>159</v>
      </c>
      <c r="N9" s="14" t="s">
        <v>98</v>
      </c>
      <c r="O9" s="15"/>
      <c r="P9" s="17" t="s">
        <v>192</v>
      </c>
      <c r="Q9" s="18">
        <f>COUNTIF($I$5:$I$115,"6 + 0")</f>
        <v>0</v>
      </c>
    </row>
    <row r="10" spans="1:17" ht="12.75">
      <c r="A10" s="27" t="s">
        <v>152</v>
      </c>
      <c r="B10" s="31">
        <v>4</v>
      </c>
      <c r="C10" s="31">
        <v>8</v>
      </c>
      <c r="D10" s="31">
        <v>11</v>
      </c>
      <c r="E10" s="31">
        <v>16</v>
      </c>
      <c r="F10" s="29">
        <v>21</v>
      </c>
      <c r="G10" s="31">
        <v>35</v>
      </c>
      <c r="H10" s="31">
        <v>36</v>
      </c>
      <c r="I10" s="32" t="s">
        <v>159</v>
      </c>
      <c r="N10" s="14" t="s">
        <v>99</v>
      </c>
      <c r="O10" s="15"/>
      <c r="P10" s="17" t="s">
        <v>193</v>
      </c>
      <c r="Q10" s="18">
        <f>COUNTIF($I$5:$I$115,"5 + 0")+COUNTIF($I$5:$I$115,"5 + 1")+COUNTIF($I$5:$I$115,"5 + 2")</f>
        <v>0</v>
      </c>
    </row>
    <row r="11" spans="1:17" ht="12.75">
      <c r="A11" s="27" t="s">
        <v>153</v>
      </c>
      <c r="B11" s="31">
        <v>5</v>
      </c>
      <c r="C11" s="31">
        <v>11</v>
      </c>
      <c r="D11" s="31">
        <v>16</v>
      </c>
      <c r="E11" s="31">
        <v>23</v>
      </c>
      <c r="F11" s="31">
        <v>26</v>
      </c>
      <c r="G11" s="29">
        <v>27</v>
      </c>
      <c r="H11" s="31">
        <v>34</v>
      </c>
      <c r="I11" s="32" t="s">
        <v>159</v>
      </c>
      <c r="N11" s="14" t="s">
        <v>100</v>
      </c>
      <c r="O11" s="15"/>
      <c r="P11" s="26" t="s">
        <v>178</v>
      </c>
      <c r="Q11" s="18">
        <f>COUNTIF($I$5:$I$115,"4 + 0")+COUNTIF($I$5:$I$115,"4 + 1")+COUNTIF($I$5:$I$115,"4 + 2")</f>
        <v>0</v>
      </c>
    </row>
    <row r="12" spans="1:9" ht="12.75">
      <c r="A12" s="27" t="s">
        <v>154</v>
      </c>
      <c r="B12" s="31">
        <v>5</v>
      </c>
      <c r="C12" s="31">
        <v>6</v>
      </c>
      <c r="D12" s="30">
        <v>9</v>
      </c>
      <c r="E12" s="31">
        <v>17</v>
      </c>
      <c r="F12" s="31">
        <v>23</v>
      </c>
      <c r="G12" s="31">
        <v>26</v>
      </c>
      <c r="H12" s="31">
        <v>31</v>
      </c>
      <c r="I12" s="32" t="s">
        <v>181</v>
      </c>
    </row>
    <row r="13" spans="1:9" ht="12.75">
      <c r="A13" s="27" t="s">
        <v>155</v>
      </c>
      <c r="B13" s="29">
        <v>1</v>
      </c>
      <c r="C13" s="31">
        <v>7</v>
      </c>
      <c r="D13" s="31">
        <v>15</v>
      </c>
      <c r="E13" s="31">
        <v>16</v>
      </c>
      <c r="F13" s="29">
        <v>27</v>
      </c>
      <c r="G13" s="31">
        <v>28</v>
      </c>
      <c r="H13" s="31">
        <v>29</v>
      </c>
      <c r="I13" s="32" t="s">
        <v>160</v>
      </c>
    </row>
    <row r="14" spans="1:9" ht="12.75">
      <c r="A14" s="27" t="s">
        <v>156</v>
      </c>
      <c r="B14" s="31">
        <v>4</v>
      </c>
      <c r="C14" s="31">
        <v>12</v>
      </c>
      <c r="D14" s="29">
        <v>13</v>
      </c>
      <c r="E14" s="31">
        <v>14</v>
      </c>
      <c r="F14" s="29">
        <v>24</v>
      </c>
      <c r="G14" s="31">
        <v>25</v>
      </c>
      <c r="H14" s="31">
        <v>35</v>
      </c>
      <c r="I14" s="32" t="s">
        <v>160</v>
      </c>
    </row>
    <row r="15" spans="1:9" ht="12.75">
      <c r="A15" s="27" t="s">
        <v>157</v>
      </c>
      <c r="B15" s="31">
        <v>8</v>
      </c>
      <c r="C15" s="31">
        <v>10</v>
      </c>
      <c r="D15" s="31">
        <v>11</v>
      </c>
      <c r="E15" s="31">
        <v>22</v>
      </c>
      <c r="F15" s="31">
        <v>29</v>
      </c>
      <c r="G15" s="31">
        <v>33</v>
      </c>
      <c r="H15" s="31">
        <v>35</v>
      </c>
      <c r="I15" s="32" t="s">
        <v>177</v>
      </c>
    </row>
    <row r="16" spans="1:13" ht="12.75">
      <c r="A16" s="27" t="s">
        <v>158</v>
      </c>
      <c r="B16" s="31">
        <v>2</v>
      </c>
      <c r="C16" s="31">
        <v>4</v>
      </c>
      <c r="D16" s="30">
        <v>9</v>
      </c>
      <c r="E16" s="31">
        <v>17</v>
      </c>
      <c r="F16" s="31">
        <v>22</v>
      </c>
      <c r="G16" s="31">
        <v>26</v>
      </c>
      <c r="H16" s="31">
        <v>36</v>
      </c>
      <c r="I16" s="32" t="s">
        <v>181</v>
      </c>
      <c r="M16" s="8" t="s">
        <v>11</v>
      </c>
    </row>
    <row r="17" spans="1:11" ht="12.75">
      <c r="A17" s="28" t="s">
        <v>163</v>
      </c>
      <c r="B17" s="31">
        <v>3</v>
      </c>
      <c r="C17" s="31">
        <v>5</v>
      </c>
      <c r="D17" s="31">
        <v>17</v>
      </c>
      <c r="E17" s="31">
        <v>19</v>
      </c>
      <c r="F17" s="31">
        <v>25</v>
      </c>
      <c r="G17" s="31">
        <v>28</v>
      </c>
      <c r="H17" s="31">
        <v>33</v>
      </c>
      <c r="I17" s="32" t="s">
        <v>177</v>
      </c>
      <c r="K17" s="20" t="s">
        <v>106</v>
      </c>
    </row>
    <row r="18" spans="1:11" ht="12.75">
      <c r="A18" s="28" t="s">
        <v>164</v>
      </c>
      <c r="B18" s="31">
        <v>8</v>
      </c>
      <c r="C18" s="31">
        <v>11</v>
      </c>
      <c r="D18" s="31">
        <v>15</v>
      </c>
      <c r="E18" s="31">
        <v>22</v>
      </c>
      <c r="F18" s="31">
        <v>25</v>
      </c>
      <c r="G18" s="31">
        <v>28</v>
      </c>
      <c r="H18" s="31">
        <v>31</v>
      </c>
      <c r="I18" s="32" t="s">
        <v>177</v>
      </c>
      <c r="K18" s="12" t="s">
        <v>90</v>
      </c>
    </row>
    <row r="19" spans="1:11" ht="12.75">
      <c r="A19" s="28" t="s">
        <v>166</v>
      </c>
      <c r="B19" s="31">
        <v>4</v>
      </c>
      <c r="C19" s="31">
        <v>10</v>
      </c>
      <c r="D19" s="31">
        <v>17</v>
      </c>
      <c r="E19" s="29">
        <v>21</v>
      </c>
      <c r="F19" s="31">
        <v>23</v>
      </c>
      <c r="G19" s="29">
        <v>27</v>
      </c>
      <c r="H19" s="31">
        <v>31</v>
      </c>
      <c r="I19" s="32" t="s">
        <v>160</v>
      </c>
      <c r="K19" s="12"/>
    </row>
    <row r="20" spans="1:11" ht="12.75">
      <c r="A20" s="28" t="s">
        <v>167</v>
      </c>
      <c r="B20" s="31">
        <v>7</v>
      </c>
      <c r="C20" s="30">
        <v>9</v>
      </c>
      <c r="D20" s="31">
        <v>14</v>
      </c>
      <c r="E20" s="29">
        <v>21</v>
      </c>
      <c r="F20" s="31">
        <v>30</v>
      </c>
      <c r="G20" s="31">
        <v>32</v>
      </c>
      <c r="H20" s="31">
        <v>36</v>
      </c>
      <c r="I20" s="32" t="s">
        <v>165</v>
      </c>
      <c r="K20" s="12"/>
    </row>
    <row r="21" spans="1:11" ht="12.75">
      <c r="A21" t="s">
        <v>197</v>
      </c>
      <c r="B21" s="31"/>
      <c r="C21" s="31"/>
      <c r="D21" s="31"/>
      <c r="E21" s="31"/>
      <c r="F21" s="31"/>
      <c r="G21" s="31"/>
      <c r="H21" s="31"/>
      <c r="I21" s="32"/>
      <c r="K21" s="12" t="s">
        <v>91</v>
      </c>
    </row>
    <row r="22" spans="1:11" ht="12.75">
      <c r="A22" t="s">
        <v>198</v>
      </c>
      <c r="B22" s="31"/>
      <c r="C22" s="31"/>
      <c r="D22" s="31"/>
      <c r="E22" s="31"/>
      <c r="F22" s="31"/>
      <c r="G22" s="31"/>
      <c r="H22" s="31"/>
      <c r="I22" s="32"/>
      <c r="K22" s="20" t="s">
        <v>107</v>
      </c>
    </row>
    <row r="23" spans="1:11" ht="12.75">
      <c r="A23" t="s">
        <v>199</v>
      </c>
      <c r="B23" s="31"/>
      <c r="C23" s="31"/>
      <c r="D23" s="31"/>
      <c r="E23" s="31"/>
      <c r="F23" s="31"/>
      <c r="G23" s="31"/>
      <c r="H23" s="31"/>
      <c r="I23" s="32"/>
      <c r="K23" s="12"/>
    </row>
    <row r="24" spans="1:9" ht="12.75">
      <c r="A24" t="s">
        <v>200</v>
      </c>
      <c r="B24" s="31"/>
      <c r="C24" s="31"/>
      <c r="D24" s="31"/>
      <c r="E24" s="31"/>
      <c r="F24" s="31"/>
      <c r="G24" s="31"/>
      <c r="H24" s="31"/>
      <c r="I24" s="32"/>
    </row>
    <row r="25" spans="1:9" ht="12.75">
      <c r="A25" t="s">
        <v>201</v>
      </c>
      <c r="B25" s="31"/>
      <c r="C25" s="31"/>
      <c r="D25" s="31"/>
      <c r="E25" s="31"/>
      <c r="F25" s="31"/>
      <c r="G25" s="31"/>
      <c r="H25" s="31"/>
      <c r="I25" s="32"/>
    </row>
    <row r="26" spans="1:17" ht="14.25">
      <c r="A26" t="s">
        <v>202</v>
      </c>
      <c r="B26" s="31"/>
      <c r="C26" s="31"/>
      <c r="D26" s="31"/>
      <c r="E26" s="31"/>
      <c r="F26" s="31"/>
      <c r="G26" s="31"/>
      <c r="H26" s="31"/>
      <c r="I26" s="32"/>
      <c r="K26" s="3">
        <v>1</v>
      </c>
      <c r="L26" s="3">
        <v>2</v>
      </c>
      <c r="M26" s="3">
        <v>3</v>
      </c>
      <c r="N26" s="3">
        <v>4</v>
      </c>
      <c r="O26" s="3">
        <v>5</v>
      </c>
      <c r="P26" s="3">
        <v>6</v>
      </c>
      <c r="Q26" s="3">
        <v>7</v>
      </c>
    </row>
    <row r="27" spans="1:17" ht="12.75">
      <c r="A27" t="s">
        <v>203</v>
      </c>
      <c r="B27" s="31"/>
      <c r="C27" s="31"/>
      <c r="D27" s="31"/>
      <c r="E27" s="31"/>
      <c r="F27" s="31"/>
      <c r="G27" s="31"/>
      <c r="H27" s="31"/>
      <c r="I27" s="32"/>
      <c r="J27" s="19" t="s">
        <v>87</v>
      </c>
      <c r="K27" s="7">
        <v>7</v>
      </c>
      <c r="L27" s="7">
        <v>3</v>
      </c>
      <c r="M27" s="7">
        <v>6</v>
      </c>
      <c r="N27" s="7">
        <v>5</v>
      </c>
      <c r="O27" s="7">
        <v>2</v>
      </c>
      <c r="P27" s="7">
        <v>1</v>
      </c>
      <c r="Q27" s="7">
        <v>3</v>
      </c>
    </row>
    <row r="28" spans="1:17" ht="12.75">
      <c r="A28" t="s">
        <v>204</v>
      </c>
      <c r="B28" s="31"/>
      <c r="C28" s="31"/>
      <c r="D28" s="31"/>
      <c r="E28" s="31"/>
      <c r="F28" s="31"/>
      <c r="G28" s="31"/>
      <c r="H28" s="31"/>
      <c r="I28" s="32"/>
      <c r="K28" s="1"/>
      <c r="L28" s="1"/>
      <c r="M28" s="1"/>
      <c r="N28" s="1"/>
      <c r="O28" s="1"/>
      <c r="P28" s="1"/>
      <c r="Q28" s="1"/>
    </row>
    <row r="29" spans="1:17" ht="12.75">
      <c r="A29" t="s">
        <v>205</v>
      </c>
      <c r="B29" s="31"/>
      <c r="C29" s="31"/>
      <c r="D29" s="31"/>
      <c r="E29" s="31"/>
      <c r="F29" s="31"/>
      <c r="G29" s="31"/>
      <c r="H29" s="31"/>
      <c r="I29" s="32"/>
      <c r="K29" s="1">
        <v>1</v>
      </c>
      <c r="L29" s="1">
        <v>2</v>
      </c>
      <c r="M29" s="1">
        <v>3</v>
      </c>
      <c r="N29" s="1">
        <v>4</v>
      </c>
      <c r="O29" s="1">
        <v>5</v>
      </c>
      <c r="P29" s="1">
        <v>6</v>
      </c>
      <c r="Q29" s="1">
        <v>7</v>
      </c>
    </row>
    <row r="30" spans="1:17" ht="12.75">
      <c r="A30" t="s">
        <v>206</v>
      </c>
      <c r="B30" s="31"/>
      <c r="C30" s="31"/>
      <c r="D30" s="31"/>
      <c r="E30" s="31"/>
      <c r="F30" s="31"/>
      <c r="G30" s="31"/>
      <c r="H30" s="31"/>
      <c r="I30" s="32"/>
      <c r="J30" t="s">
        <v>0</v>
      </c>
      <c r="K30" s="1"/>
      <c r="L30" s="1"/>
      <c r="M30" s="1"/>
      <c r="N30" s="1"/>
      <c r="O30" s="1"/>
      <c r="P30" s="1"/>
      <c r="Q30" s="1"/>
    </row>
    <row r="31" spans="1:17" ht="12.75">
      <c r="A31" t="s">
        <v>207</v>
      </c>
      <c r="B31" s="31"/>
      <c r="C31" s="31"/>
      <c r="D31" s="31"/>
      <c r="E31" s="31"/>
      <c r="F31" s="31"/>
      <c r="G31" s="31"/>
      <c r="H31" s="31"/>
      <c r="I31" s="32"/>
      <c r="J31" t="s">
        <v>1</v>
      </c>
      <c r="K31" s="1"/>
      <c r="L31" s="1"/>
      <c r="M31" s="1"/>
      <c r="N31" s="1"/>
      <c r="O31" s="1"/>
      <c r="P31" s="1"/>
      <c r="Q31" s="1"/>
    </row>
    <row r="32" spans="1:17" ht="12.75">
      <c r="A32" t="s">
        <v>208</v>
      </c>
      <c r="B32" s="31"/>
      <c r="C32" s="31"/>
      <c r="D32" s="31"/>
      <c r="E32" s="31"/>
      <c r="F32" s="31"/>
      <c r="G32" s="31"/>
      <c r="H32" s="31"/>
      <c r="I32" s="32"/>
      <c r="J32" t="s">
        <v>2</v>
      </c>
      <c r="K32" s="1"/>
      <c r="L32" s="1"/>
      <c r="M32" s="1"/>
      <c r="N32" s="1"/>
      <c r="O32" s="1"/>
      <c r="P32" s="1"/>
      <c r="Q32" s="1"/>
    </row>
    <row r="33" spans="1:17" ht="12.75">
      <c r="A33" t="s">
        <v>209</v>
      </c>
      <c r="B33" s="31"/>
      <c r="C33" s="31"/>
      <c r="D33" s="31"/>
      <c r="E33" s="31"/>
      <c r="F33" s="31"/>
      <c r="G33" s="31"/>
      <c r="H33" s="31"/>
      <c r="I33" s="32"/>
      <c r="J33" t="s">
        <v>3</v>
      </c>
      <c r="K33" s="1"/>
      <c r="L33" s="1"/>
      <c r="M33" s="1"/>
      <c r="N33" s="1"/>
      <c r="O33" s="1"/>
      <c r="P33" s="1"/>
      <c r="Q33" s="1"/>
    </row>
    <row r="34" spans="1:17" ht="12.75">
      <c r="A34" t="s">
        <v>210</v>
      </c>
      <c r="B34" s="31"/>
      <c r="C34" s="31"/>
      <c r="D34" s="31"/>
      <c r="E34" s="31"/>
      <c r="F34" s="31"/>
      <c r="G34" s="31"/>
      <c r="H34" s="31"/>
      <c r="I34" s="32"/>
      <c r="J34" t="s">
        <v>4</v>
      </c>
      <c r="K34" s="1"/>
      <c r="L34" s="1"/>
      <c r="M34" s="1"/>
      <c r="N34" s="1"/>
      <c r="O34" s="1"/>
      <c r="P34" s="1"/>
      <c r="Q34" s="1"/>
    </row>
    <row r="35" spans="1:17" ht="12.75">
      <c r="A35" t="s">
        <v>211</v>
      </c>
      <c r="B35" s="31"/>
      <c r="C35" s="31"/>
      <c r="D35" s="31"/>
      <c r="E35" s="31"/>
      <c r="F35" s="31"/>
      <c r="G35" s="31"/>
      <c r="H35" s="31"/>
      <c r="I35" s="32"/>
      <c r="J35" t="s">
        <v>5</v>
      </c>
      <c r="K35" s="1"/>
      <c r="L35" s="1"/>
      <c r="M35" s="1"/>
      <c r="N35" s="1"/>
      <c r="O35" s="1"/>
      <c r="P35" s="1"/>
      <c r="Q35" s="1"/>
    </row>
    <row r="36" spans="1:17" ht="12.75">
      <c r="A36" t="s">
        <v>212</v>
      </c>
      <c r="B36" s="31"/>
      <c r="C36" s="31"/>
      <c r="D36" s="31"/>
      <c r="E36" s="31"/>
      <c r="F36" s="31"/>
      <c r="G36" s="31"/>
      <c r="H36" s="31"/>
      <c r="I36" s="32"/>
      <c r="J36" t="s">
        <v>6</v>
      </c>
      <c r="K36" s="1"/>
      <c r="L36" s="1"/>
      <c r="M36" s="1"/>
      <c r="N36" s="1"/>
      <c r="O36" s="1"/>
      <c r="P36" s="1"/>
      <c r="Q36" s="1"/>
    </row>
    <row r="37" spans="1:17" ht="12.75">
      <c r="A37" t="s">
        <v>213</v>
      </c>
      <c r="B37" s="31"/>
      <c r="C37" s="31"/>
      <c r="D37" s="31"/>
      <c r="E37" s="31"/>
      <c r="F37" s="31"/>
      <c r="G37" s="31"/>
      <c r="H37" s="31"/>
      <c r="I37" s="32"/>
      <c r="J37" t="s">
        <v>7</v>
      </c>
      <c r="K37" s="1"/>
      <c r="L37" s="1"/>
      <c r="M37" s="1"/>
      <c r="N37" s="1"/>
      <c r="O37" s="1"/>
      <c r="P37" s="1"/>
      <c r="Q37" s="1"/>
    </row>
    <row r="38" spans="1:17" ht="12.75">
      <c r="A38" t="s">
        <v>214</v>
      </c>
      <c r="B38" s="31"/>
      <c r="C38" s="31"/>
      <c r="D38" s="31"/>
      <c r="E38" s="31"/>
      <c r="F38" s="31"/>
      <c r="G38" s="31"/>
      <c r="H38" s="31"/>
      <c r="I38" s="32"/>
      <c r="J38" t="s">
        <v>8</v>
      </c>
      <c r="K38" s="1"/>
      <c r="L38" s="1"/>
      <c r="M38" s="1"/>
      <c r="N38" s="1"/>
      <c r="O38" s="1"/>
      <c r="P38" s="1"/>
      <c r="Q38" s="1"/>
    </row>
    <row r="39" spans="1:17" ht="12.75">
      <c r="A39" t="s">
        <v>215</v>
      </c>
      <c r="B39" s="31"/>
      <c r="C39" s="31"/>
      <c r="D39" s="31"/>
      <c r="E39" s="31"/>
      <c r="F39" s="31"/>
      <c r="G39" s="31"/>
      <c r="H39" s="31"/>
      <c r="I39" s="32"/>
      <c r="J39" t="s">
        <v>9</v>
      </c>
      <c r="K39" s="1"/>
      <c r="L39" s="1"/>
      <c r="M39" s="1"/>
      <c r="N39" s="1"/>
      <c r="O39" s="1"/>
      <c r="P39" s="1"/>
      <c r="Q39" s="1"/>
    </row>
    <row r="40" spans="1:9" ht="12.75">
      <c r="A40" t="s">
        <v>216</v>
      </c>
      <c r="B40" s="31"/>
      <c r="C40" s="31"/>
      <c r="D40" s="31"/>
      <c r="E40" s="31"/>
      <c r="F40" s="31"/>
      <c r="G40" s="31"/>
      <c r="H40" s="31"/>
      <c r="I40" s="32"/>
    </row>
    <row r="41" spans="1:9" ht="12.75">
      <c r="A41" t="s">
        <v>217</v>
      </c>
      <c r="B41" s="31"/>
      <c r="C41" s="31"/>
      <c r="D41" s="31"/>
      <c r="E41" s="31"/>
      <c r="F41" s="31"/>
      <c r="G41" s="31"/>
      <c r="H41" s="31"/>
      <c r="I41" s="32"/>
    </row>
    <row r="42" spans="1:10" ht="12.75">
      <c r="A42" t="s">
        <v>218</v>
      </c>
      <c r="B42" s="31"/>
      <c r="C42" s="31"/>
      <c r="D42" s="31"/>
      <c r="E42" s="31"/>
      <c r="F42" s="31"/>
      <c r="G42" s="31"/>
      <c r="H42" s="31"/>
      <c r="I42" s="32"/>
      <c r="J42" s="13"/>
    </row>
    <row r="43" spans="1:9" ht="12.75">
      <c r="A43" t="s">
        <v>219</v>
      </c>
      <c r="B43" s="31"/>
      <c r="C43" s="31"/>
      <c r="D43" s="31"/>
      <c r="E43" s="31"/>
      <c r="F43" s="31"/>
      <c r="G43" s="31"/>
      <c r="H43" s="31"/>
      <c r="I43" s="32"/>
    </row>
    <row r="44" spans="1:9" ht="12.75">
      <c r="A44" t="s">
        <v>220</v>
      </c>
      <c r="B44" s="31"/>
      <c r="C44" s="31"/>
      <c r="D44" s="31"/>
      <c r="E44" s="31"/>
      <c r="F44" s="31"/>
      <c r="G44" s="31"/>
      <c r="H44" s="31"/>
      <c r="I44" s="32"/>
    </row>
    <row r="45" spans="1:9" ht="12.75">
      <c r="A45" t="s">
        <v>221</v>
      </c>
      <c r="B45" s="31"/>
      <c r="C45" s="31"/>
      <c r="D45" s="31"/>
      <c r="E45" s="31"/>
      <c r="F45" s="31"/>
      <c r="G45" s="31"/>
      <c r="H45" s="31"/>
      <c r="I45" s="32"/>
    </row>
    <row r="46" spans="1:9" ht="12.75">
      <c r="A46" t="s">
        <v>222</v>
      </c>
      <c r="B46" s="31"/>
      <c r="C46" s="31"/>
      <c r="D46" s="31"/>
      <c r="E46" s="31"/>
      <c r="F46" s="31"/>
      <c r="G46" s="31"/>
      <c r="H46" s="31"/>
      <c r="I46" s="32"/>
    </row>
    <row r="47" spans="1:9" ht="12.75">
      <c r="A47" t="s">
        <v>223</v>
      </c>
      <c r="B47" s="31"/>
      <c r="C47" s="31"/>
      <c r="D47" s="31"/>
      <c r="E47" s="31"/>
      <c r="F47" s="31"/>
      <c r="G47" s="31"/>
      <c r="H47" s="31"/>
      <c r="I47" s="32"/>
    </row>
    <row r="48" spans="1:9" ht="12.75">
      <c r="A48" t="s">
        <v>224</v>
      </c>
      <c r="B48" s="31"/>
      <c r="C48" s="31"/>
      <c r="D48" s="31"/>
      <c r="E48" s="31"/>
      <c r="F48" s="31"/>
      <c r="G48" s="31"/>
      <c r="H48" s="31"/>
      <c r="I48" s="32"/>
    </row>
    <row r="49" spans="1:9" ht="12.75">
      <c r="A49" t="s">
        <v>225</v>
      </c>
      <c r="B49" s="31"/>
      <c r="C49" s="31"/>
      <c r="D49" s="31"/>
      <c r="E49" s="31"/>
      <c r="F49" s="31"/>
      <c r="G49" s="31"/>
      <c r="H49" s="31"/>
      <c r="I49" s="32"/>
    </row>
    <row r="50" spans="1:9" ht="12.75">
      <c r="A50" t="s">
        <v>226</v>
      </c>
      <c r="B50" s="31"/>
      <c r="C50" s="31"/>
      <c r="D50" s="31"/>
      <c r="E50" s="31"/>
      <c r="F50" s="31"/>
      <c r="G50" s="31"/>
      <c r="H50" s="31"/>
      <c r="I50" s="32"/>
    </row>
    <row r="51" spans="1:9" ht="12.75">
      <c r="A51" t="s">
        <v>21</v>
      </c>
      <c r="B51" s="31"/>
      <c r="C51" s="31"/>
      <c r="D51" s="31"/>
      <c r="E51" s="31"/>
      <c r="F51" s="31"/>
      <c r="G51" s="31"/>
      <c r="H51" s="31"/>
      <c r="I51" s="32"/>
    </row>
    <row r="52" spans="1:9" ht="12.75">
      <c r="A52" t="s">
        <v>22</v>
      </c>
      <c r="B52" s="31"/>
      <c r="C52" s="31"/>
      <c r="D52" s="31"/>
      <c r="E52" s="31"/>
      <c r="F52" s="31"/>
      <c r="G52" s="31"/>
      <c r="H52" s="31"/>
      <c r="I52" s="32"/>
    </row>
    <row r="53" spans="1:9" ht="12.75">
      <c r="A53" t="s">
        <v>23</v>
      </c>
      <c r="B53" s="31"/>
      <c r="C53" s="31"/>
      <c r="D53" s="31"/>
      <c r="E53" s="31"/>
      <c r="F53" s="31"/>
      <c r="G53" s="31"/>
      <c r="H53" s="31"/>
      <c r="I53" s="32"/>
    </row>
    <row r="54" spans="1:9" ht="12.75">
      <c r="A54" t="s">
        <v>24</v>
      </c>
      <c r="B54" s="31"/>
      <c r="C54" s="31"/>
      <c r="D54" s="31"/>
      <c r="E54" s="31"/>
      <c r="F54" s="31"/>
      <c r="G54" s="31"/>
      <c r="H54" s="31"/>
      <c r="I54" s="32"/>
    </row>
    <row r="55" spans="1:9" ht="12.75">
      <c r="A55" t="s">
        <v>25</v>
      </c>
      <c r="B55" s="31"/>
      <c r="C55" s="31"/>
      <c r="D55" s="31"/>
      <c r="E55" s="31"/>
      <c r="F55" s="31"/>
      <c r="G55" s="31"/>
      <c r="H55" s="31"/>
      <c r="I55" s="32"/>
    </row>
    <row r="56" spans="1:9" ht="12.75">
      <c r="A56" t="s">
        <v>26</v>
      </c>
      <c r="B56" s="31"/>
      <c r="C56" s="31"/>
      <c r="D56" s="31"/>
      <c r="E56" s="31"/>
      <c r="F56" s="31"/>
      <c r="G56" s="31"/>
      <c r="H56" s="31"/>
      <c r="I56" s="32"/>
    </row>
    <row r="57" spans="1:9" ht="12.75">
      <c r="A57" t="s">
        <v>27</v>
      </c>
      <c r="B57" s="31"/>
      <c r="C57" s="31"/>
      <c r="D57" s="31"/>
      <c r="E57" s="31"/>
      <c r="F57" s="31"/>
      <c r="G57" s="31"/>
      <c r="H57" s="31"/>
      <c r="I57" s="32"/>
    </row>
    <row r="58" spans="1:9" ht="12.75">
      <c r="A58" t="s">
        <v>28</v>
      </c>
      <c r="B58" s="31"/>
      <c r="C58" s="31"/>
      <c r="D58" s="31"/>
      <c r="E58" s="31"/>
      <c r="F58" s="31"/>
      <c r="G58" s="31"/>
      <c r="H58" s="31"/>
      <c r="I58" s="32"/>
    </row>
    <row r="59" spans="1:9" ht="12.75">
      <c r="A59" t="s">
        <v>29</v>
      </c>
      <c r="B59" s="31"/>
      <c r="C59" s="31"/>
      <c r="D59" s="31"/>
      <c r="E59" s="31"/>
      <c r="F59" s="31"/>
      <c r="G59" s="31"/>
      <c r="H59" s="31"/>
      <c r="I59" s="32"/>
    </row>
    <row r="60" spans="1:9" ht="12.75">
      <c r="A60" t="s">
        <v>30</v>
      </c>
      <c r="B60" s="31"/>
      <c r="C60" s="31"/>
      <c r="D60" s="31"/>
      <c r="E60" s="31"/>
      <c r="F60" s="31"/>
      <c r="G60" s="31"/>
      <c r="H60" s="31"/>
      <c r="I60" s="32"/>
    </row>
    <row r="61" spans="1:9" ht="12.75">
      <c r="A61" t="s">
        <v>31</v>
      </c>
      <c r="B61" s="31"/>
      <c r="C61" s="31"/>
      <c r="D61" s="31"/>
      <c r="E61" s="31"/>
      <c r="F61" s="31"/>
      <c r="G61" s="31"/>
      <c r="H61" s="31"/>
      <c r="I61" s="32"/>
    </row>
    <row r="62" spans="1:9" ht="12.75">
      <c r="A62" t="s">
        <v>32</v>
      </c>
      <c r="B62" s="31"/>
      <c r="C62" s="31"/>
      <c r="D62" s="31"/>
      <c r="E62" s="31"/>
      <c r="F62" s="31"/>
      <c r="G62" s="31"/>
      <c r="H62" s="31"/>
      <c r="I62" s="32"/>
    </row>
    <row r="63" spans="1:9" ht="12.75">
      <c r="A63" t="s">
        <v>33</v>
      </c>
      <c r="B63" s="31"/>
      <c r="C63" s="31"/>
      <c r="D63" s="31"/>
      <c r="E63" s="31"/>
      <c r="F63" s="31"/>
      <c r="G63" s="31"/>
      <c r="H63" s="31"/>
      <c r="I63" s="32"/>
    </row>
    <row r="64" spans="1:9" ht="12.75">
      <c r="A64" t="s">
        <v>34</v>
      </c>
      <c r="B64" s="31"/>
      <c r="C64" s="31"/>
      <c r="D64" s="31"/>
      <c r="E64" s="31"/>
      <c r="F64" s="31"/>
      <c r="G64" s="31"/>
      <c r="H64" s="31"/>
      <c r="I64" s="32"/>
    </row>
    <row r="65" spans="1:9" ht="12.75">
      <c r="A65" t="s">
        <v>35</v>
      </c>
      <c r="B65" s="31"/>
      <c r="C65" s="31"/>
      <c r="D65" s="31"/>
      <c r="E65" s="31"/>
      <c r="F65" s="31"/>
      <c r="G65" s="31"/>
      <c r="H65" s="31"/>
      <c r="I65" s="32"/>
    </row>
    <row r="66" spans="1:9" ht="12.75">
      <c r="A66" t="s">
        <v>36</v>
      </c>
      <c r="B66" s="31"/>
      <c r="C66" s="31"/>
      <c r="D66" s="31"/>
      <c r="E66" s="31"/>
      <c r="F66" s="31"/>
      <c r="G66" s="31"/>
      <c r="H66" s="31"/>
      <c r="I66" s="32"/>
    </row>
    <row r="67" spans="1:9" ht="12.75">
      <c r="A67" t="s">
        <v>37</v>
      </c>
      <c r="B67" s="31"/>
      <c r="C67" s="31"/>
      <c r="D67" s="31"/>
      <c r="E67" s="31"/>
      <c r="F67" s="31"/>
      <c r="G67" s="31"/>
      <c r="H67" s="31"/>
      <c r="I67" s="32"/>
    </row>
    <row r="68" spans="1:9" ht="12.75">
      <c r="A68" t="s">
        <v>38</v>
      </c>
      <c r="B68" s="31"/>
      <c r="C68" s="31"/>
      <c r="D68" s="31"/>
      <c r="E68" s="31"/>
      <c r="F68" s="31"/>
      <c r="G68" s="31"/>
      <c r="H68" s="31"/>
      <c r="I68" s="32"/>
    </row>
    <row r="69" spans="1:9" ht="12.75">
      <c r="A69" t="s">
        <v>39</v>
      </c>
      <c r="B69" s="31"/>
      <c r="C69" s="31"/>
      <c r="D69" s="31"/>
      <c r="E69" s="31"/>
      <c r="F69" s="31"/>
      <c r="G69" s="31"/>
      <c r="H69" s="31"/>
      <c r="I69" s="32"/>
    </row>
    <row r="70" spans="1:9" ht="12.75">
      <c r="A70" t="s">
        <v>40</v>
      </c>
      <c r="B70" s="31"/>
      <c r="C70" s="31"/>
      <c r="D70" s="31"/>
      <c r="E70" s="31"/>
      <c r="F70" s="31"/>
      <c r="G70" s="31"/>
      <c r="H70" s="31"/>
      <c r="I70" s="32"/>
    </row>
    <row r="71" spans="1:9" ht="12.75">
      <c r="A71" t="s">
        <v>41</v>
      </c>
      <c r="B71" s="31"/>
      <c r="C71" s="31"/>
      <c r="D71" s="31"/>
      <c r="E71" s="31"/>
      <c r="F71" s="31"/>
      <c r="G71" s="31"/>
      <c r="H71" s="31"/>
      <c r="I71" s="32"/>
    </row>
    <row r="72" spans="1:9" ht="12.75">
      <c r="A72" t="s">
        <v>42</v>
      </c>
      <c r="B72" s="31"/>
      <c r="C72" s="31"/>
      <c r="D72" s="31"/>
      <c r="E72" s="31"/>
      <c r="F72" s="31"/>
      <c r="G72" s="31"/>
      <c r="H72" s="31"/>
      <c r="I72" s="32"/>
    </row>
    <row r="73" spans="1:9" ht="12.75">
      <c r="A73" t="s">
        <v>43</v>
      </c>
      <c r="B73" s="31"/>
      <c r="C73" s="31"/>
      <c r="D73" s="31"/>
      <c r="E73" s="31"/>
      <c r="F73" s="31"/>
      <c r="G73" s="31"/>
      <c r="H73" s="31"/>
      <c r="I73" s="32"/>
    </row>
    <row r="74" spans="1:9" ht="12.75">
      <c r="A74" t="s">
        <v>44</v>
      </c>
      <c r="B74" s="31"/>
      <c r="C74" s="31"/>
      <c r="D74" s="31"/>
      <c r="E74" s="31"/>
      <c r="F74" s="31"/>
      <c r="G74" s="31"/>
      <c r="H74" s="31"/>
      <c r="I74" s="32"/>
    </row>
    <row r="75" spans="1:9" ht="12.75">
      <c r="A75" t="s">
        <v>45</v>
      </c>
      <c r="B75" s="31"/>
      <c r="C75" s="31"/>
      <c r="D75" s="31"/>
      <c r="E75" s="31"/>
      <c r="F75" s="31"/>
      <c r="G75" s="31"/>
      <c r="H75" s="31"/>
      <c r="I75" s="32"/>
    </row>
    <row r="76" spans="1:9" ht="12.75">
      <c r="A76" t="s">
        <v>46</v>
      </c>
      <c r="B76" s="31"/>
      <c r="C76" s="31"/>
      <c r="D76" s="31"/>
      <c r="E76" s="31"/>
      <c r="F76" s="31"/>
      <c r="G76" s="31"/>
      <c r="H76" s="31"/>
      <c r="I76" s="32"/>
    </row>
    <row r="77" spans="1:9" ht="12.75">
      <c r="A77" t="s">
        <v>47</v>
      </c>
      <c r="B77" s="31"/>
      <c r="C77" s="31"/>
      <c r="D77" s="31"/>
      <c r="E77" s="31"/>
      <c r="F77" s="31"/>
      <c r="G77" s="31"/>
      <c r="H77" s="31"/>
      <c r="I77" s="32"/>
    </row>
    <row r="78" spans="1:9" ht="12.75">
      <c r="A78" t="s">
        <v>48</v>
      </c>
      <c r="B78" s="31"/>
      <c r="C78" s="31"/>
      <c r="D78" s="31"/>
      <c r="E78" s="31"/>
      <c r="F78" s="31"/>
      <c r="G78" s="31"/>
      <c r="H78" s="31"/>
      <c r="I78" s="32"/>
    </row>
    <row r="79" spans="1:9" ht="12.75">
      <c r="A79" t="s">
        <v>49</v>
      </c>
      <c r="B79" s="31"/>
      <c r="C79" s="31"/>
      <c r="D79" s="31"/>
      <c r="E79" s="31"/>
      <c r="F79" s="31"/>
      <c r="G79" s="31"/>
      <c r="H79" s="31"/>
      <c r="I79" s="32"/>
    </row>
    <row r="80" spans="1:9" ht="12.75">
      <c r="A80" t="s">
        <v>50</v>
      </c>
      <c r="B80" s="31"/>
      <c r="C80" s="31"/>
      <c r="D80" s="31"/>
      <c r="E80" s="31"/>
      <c r="F80" s="31"/>
      <c r="G80" s="31"/>
      <c r="H80" s="31"/>
      <c r="I80" s="32"/>
    </row>
    <row r="81" spans="1:9" ht="12.75">
      <c r="A81" t="s">
        <v>51</v>
      </c>
      <c r="B81" s="31"/>
      <c r="C81" s="31"/>
      <c r="D81" s="31"/>
      <c r="E81" s="31"/>
      <c r="F81" s="31"/>
      <c r="G81" s="31"/>
      <c r="H81" s="31"/>
      <c r="I81" s="32"/>
    </row>
    <row r="82" spans="1:9" ht="12.75">
      <c r="A82" t="s">
        <v>52</v>
      </c>
      <c r="B82" s="31"/>
      <c r="C82" s="31"/>
      <c r="D82" s="31"/>
      <c r="E82" s="31"/>
      <c r="F82" s="31"/>
      <c r="G82" s="31"/>
      <c r="H82" s="31"/>
      <c r="I82" s="32"/>
    </row>
    <row r="83" spans="1:9" ht="12.75">
      <c r="A83" t="s">
        <v>53</v>
      </c>
      <c r="B83" s="31"/>
      <c r="C83" s="31"/>
      <c r="D83" s="31"/>
      <c r="E83" s="31"/>
      <c r="F83" s="31"/>
      <c r="G83" s="31"/>
      <c r="H83" s="31"/>
      <c r="I83" s="32"/>
    </row>
    <row r="84" spans="1:9" ht="12.75">
      <c r="A84" t="s">
        <v>54</v>
      </c>
      <c r="B84" s="31"/>
      <c r="C84" s="31"/>
      <c r="D84" s="31"/>
      <c r="E84" s="31"/>
      <c r="F84" s="31"/>
      <c r="G84" s="31"/>
      <c r="H84" s="31"/>
      <c r="I84" s="32"/>
    </row>
    <row r="85" spans="1:9" ht="12.75">
      <c r="A85" t="s">
        <v>55</v>
      </c>
      <c r="B85" s="31"/>
      <c r="C85" s="31"/>
      <c r="D85" s="31"/>
      <c r="E85" s="31"/>
      <c r="F85" s="31"/>
      <c r="G85" s="31"/>
      <c r="H85" s="31"/>
      <c r="I85" s="32"/>
    </row>
    <row r="86" spans="1:9" ht="12.75">
      <c r="A86" t="s">
        <v>56</v>
      </c>
      <c r="B86" s="31"/>
      <c r="C86" s="31"/>
      <c r="D86" s="31"/>
      <c r="E86" s="31"/>
      <c r="F86" s="31"/>
      <c r="G86" s="31"/>
      <c r="H86" s="31"/>
      <c r="I86" s="32"/>
    </row>
    <row r="87" spans="1:9" ht="12.75">
      <c r="A87" t="s">
        <v>57</v>
      </c>
      <c r="B87" s="31"/>
      <c r="C87" s="31"/>
      <c r="D87" s="31"/>
      <c r="E87" s="31"/>
      <c r="F87" s="31"/>
      <c r="G87" s="31"/>
      <c r="H87" s="31"/>
      <c r="I87" s="32"/>
    </row>
    <row r="88" spans="1:9" ht="12.75">
      <c r="A88" t="s">
        <v>58</v>
      </c>
      <c r="B88" s="31"/>
      <c r="C88" s="31"/>
      <c r="D88" s="31"/>
      <c r="E88" s="31"/>
      <c r="F88" s="31"/>
      <c r="G88" s="31"/>
      <c r="H88" s="31"/>
      <c r="I88" s="32"/>
    </row>
    <row r="89" spans="1:9" ht="12.75">
      <c r="A89" t="s">
        <v>59</v>
      </c>
      <c r="B89" s="31"/>
      <c r="C89" s="31"/>
      <c r="D89" s="31"/>
      <c r="E89" s="31"/>
      <c r="F89" s="31"/>
      <c r="G89" s="31"/>
      <c r="H89" s="31"/>
      <c r="I89" s="32"/>
    </row>
    <row r="90" spans="1:9" ht="12.75">
      <c r="A90" t="s">
        <v>60</v>
      </c>
      <c r="B90" s="31"/>
      <c r="C90" s="31"/>
      <c r="D90" s="31"/>
      <c r="E90" s="31"/>
      <c r="F90" s="31"/>
      <c r="G90" s="31"/>
      <c r="H90" s="31"/>
      <c r="I90" s="32"/>
    </row>
    <row r="91" spans="1:9" ht="12.75">
      <c r="A91" t="s">
        <v>61</v>
      </c>
      <c r="B91" s="31"/>
      <c r="C91" s="31"/>
      <c r="D91" s="31"/>
      <c r="E91" s="31"/>
      <c r="F91" s="31"/>
      <c r="G91" s="31"/>
      <c r="H91" s="31"/>
      <c r="I91" s="32"/>
    </row>
    <row r="92" spans="1:9" ht="12.75">
      <c r="A92" t="s">
        <v>62</v>
      </c>
      <c r="B92" s="31"/>
      <c r="C92" s="31"/>
      <c r="D92" s="31"/>
      <c r="E92" s="31"/>
      <c r="F92" s="31"/>
      <c r="G92" s="31"/>
      <c r="H92" s="31"/>
      <c r="I92" s="32"/>
    </row>
    <row r="93" spans="1:9" ht="12.75">
      <c r="A93" t="s">
        <v>63</v>
      </c>
      <c r="B93" s="31"/>
      <c r="C93" s="31"/>
      <c r="D93" s="31"/>
      <c r="E93" s="31"/>
      <c r="F93" s="31"/>
      <c r="G93" s="31"/>
      <c r="H93" s="31"/>
      <c r="I93" s="32"/>
    </row>
    <row r="94" spans="1:9" ht="12.75">
      <c r="A94" t="s">
        <v>64</v>
      </c>
      <c r="B94" s="31"/>
      <c r="C94" s="31"/>
      <c r="D94" s="31"/>
      <c r="E94" s="31"/>
      <c r="F94" s="31"/>
      <c r="G94" s="31"/>
      <c r="H94" s="31"/>
      <c r="I94" s="32"/>
    </row>
    <row r="95" spans="1:9" ht="12.75">
      <c r="A95" t="s">
        <v>65</v>
      </c>
      <c r="B95" s="31"/>
      <c r="C95" s="31"/>
      <c r="D95" s="31"/>
      <c r="E95" s="31"/>
      <c r="F95" s="31"/>
      <c r="G95" s="31"/>
      <c r="H95" s="31"/>
      <c r="I95" s="32"/>
    </row>
    <row r="96" spans="1:9" ht="12.75">
      <c r="A96" t="s">
        <v>66</v>
      </c>
      <c r="B96" s="31"/>
      <c r="C96" s="31"/>
      <c r="D96" s="31"/>
      <c r="E96" s="31"/>
      <c r="F96" s="31"/>
      <c r="G96" s="31"/>
      <c r="H96" s="31"/>
      <c r="I96" s="32"/>
    </row>
    <row r="97" spans="1:9" ht="12.75">
      <c r="A97" t="s">
        <v>67</v>
      </c>
      <c r="B97" s="31"/>
      <c r="C97" s="31"/>
      <c r="D97" s="31"/>
      <c r="E97" s="31"/>
      <c r="F97" s="31"/>
      <c r="G97" s="31"/>
      <c r="H97" s="31"/>
      <c r="I97" s="32"/>
    </row>
    <row r="98" spans="1:9" ht="12.75">
      <c r="A98" t="s">
        <v>68</v>
      </c>
      <c r="B98" s="31"/>
      <c r="C98" s="31"/>
      <c r="D98" s="31"/>
      <c r="E98" s="31"/>
      <c r="F98" s="31"/>
      <c r="G98" s="31"/>
      <c r="H98" s="31"/>
      <c r="I98" s="32"/>
    </row>
    <row r="99" spans="1:9" ht="12.75">
      <c r="A99" t="s">
        <v>69</v>
      </c>
      <c r="B99" s="31"/>
      <c r="C99" s="31"/>
      <c r="D99" s="31"/>
      <c r="E99" s="31"/>
      <c r="F99" s="31"/>
      <c r="G99" s="31"/>
      <c r="H99" s="31"/>
      <c r="I99" s="32"/>
    </row>
    <row r="100" spans="1:9" ht="12.75">
      <c r="A100" t="s">
        <v>70</v>
      </c>
      <c r="B100" s="31"/>
      <c r="C100" s="31"/>
      <c r="D100" s="31"/>
      <c r="E100" s="31"/>
      <c r="F100" s="31"/>
      <c r="G100" s="31"/>
      <c r="H100" s="31"/>
      <c r="I100" s="32"/>
    </row>
    <row r="101" spans="1:9" ht="12.75">
      <c r="A101" t="s">
        <v>71</v>
      </c>
      <c r="B101" s="31"/>
      <c r="C101" s="31"/>
      <c r="D101" s="31"/>
      <c r="E101" s="31"/>
      <c r="F101" s="31"/>
      <c r="G101" s="31"/>
      <c r="H101" s="31"/>
      <c r="I101" s="32"/>
    </row>
    <row r="102" spans="1:9" ht="12.75">
      <c r="A102" t="s">
        <v>72</v>
      </c>
      <c r="B102" s="31"/>
      <c r="C102" s="31"/>
      <c r="D102" s="31"/>
      <c r="E102" s="31"/>
      <c r="F102" s="31"/>
      <c r="G102" s="31"/>
      <c r="H102" s="31"/>
      <c r="I102" s="32"/>
    </row>
    <row r="103" spans="1:9" ht="12.75">
      <c r="A103" t="s">
        <v>73</v>
      </c>
      <c r="B103" s="31"/>
      <c r="C103" s="31"/>
      <c r="D103" s="31"/>
      <c r="E103" s="31"/>
      <c r="F103" s="31"/>
      <c r="G103" s="31"/>
      <c r="H103" s="31"/>
      <c r="I103" s="32"/>
    </row>
    <row r="104" spans="1:9" ht="12.75">
      <c r="A104" t="s">
        <v>74</v>
      </c>
      <c r="B104" s="31"/>
      <c r="C104" s="31"/>
      <c r="D104" s="31"/>
      <c r="E104" s="31"/>
      <c r="F104" s="31"/>
      <c r="G104" s="31"/>
      <c r="H104" s="31"/>
      <c r="I104" s="32"/>
    </row>
    <row r="105" spans="1:9" ht="12.75">
      <c r="A105" t="s">
        <v>75</v>
      </c>
      <c r="B105" s="31"/>
      <c r="C105" s="31"/>
      <c r="D105" s="31"/>
      <c r="E105" s="31"/>
      <c r="F105" s="31"/>
      <c r="G105" s="31"/>
      <c r="H105" s="31"/>
      <c r="I105" s="32"/>
    </row>
    <row r="106" spans="1:9" ht="12.75">
      <c r="A106" t="s">
        <v>76</v>
      </c>
      <c r="B106" s="31"/>
      <c r="C106" s="31"/>
      <c r="D106" s="31"/>
      <c r="E106" s="31"/>
      <c r="F106" s="31"/>
      <c r="G106" s="31"/>
      <c r="H106" s="31"/>
      <c r="I106" s="32"/>
    </row>
    <row r="107" spans="1:9" ht="12.75">
      <c r="A107" t="s">
        <v>77</v>
      </c>
      <c r="B107" s="31"/>
      <c r="C107" s="31"/>
      <c r="D107" s="31"/>
      <c r="E107" s="31"/>
      <c r="F107" s="31"/>
      <c r="G107" s="31"/>
      <c r="H107" s="31"/>
      <c r="I107" s="32"/>
    </row>
    <row r="108" spans="1:9" ht="12.75">
      <c r="A108" t="s">
        <v>78</v>
      </c>
      <c r="B108" s="31"/>
      <c r="C108" s="31"/>
      <c r="D108" s="31"/>
      <c r="E108" s="31"/>
      <c r="F108" s="31"/>
      <c r="G108" s="31"/>
      <c r="H108" s="31"/>
      <c r="I108" s="32"/>
    </row>
    <row r="109" spans="1:9" ht="12.75">
      <c r="A109" t="s">
        <v>79</v>
      </c>
      <c r="B109" s="31"/>
      <c r="C109" s="31"/>
      <c r="D109" s="31"/>
      <c r="E109" s="31"/>
      <c r="F109" s="31"/>
      <c r="G109" s="31"/>
      <c r="H109" s="31"/>
      <c r="I109" s="32"/>
    </row>
    <row r="110" spans="1:9" ht="12.75">
      <c r="A110" t="s">
        <v>80</v>
      </c>
      <c r="B110" s="31"/>
      <c r="C110" s="31"/>
      <c r="D110" s="31"/>
      <c r="E110" s="31"/>
      <c r="F110" s="31"/>
      <c r="G110" s="31"/>
      <c r="H110" s="31"/>
      <c r="I110" s="32"/>
    </row>
    <row r="111" spans="1:9" ht="12.75">
      <c r="A111" t="s">
        <v>81</v>
      </c>
      <c r="B111" s="31"/>
      <c r="C111" s="31"/>
      <c r="D111" s="31"/>
      <c r="E111" s="31"/>
      <c r="F111" s="31"/>
      <c r="G111" s="31"/>
      <c r="H111" s="31"/>
      <c r="I111" s="32"/>
    </row>
    <row r="112" spans="1:9" ht="12.75">
      <c r="A112" t="s">
        <v>82</v>
      </c>
      <c r="B112" s="31"/>
      <c r="C112" s="31"/>
      <c r="D112" s="31"/>
      <c r="E112" s="31"/>
      <c r="F112" s="31"/>
      <c r="G112" s="31"/>
      <c r="H112" s="31"/>
      <c r="I112" s="32"/>
    </row>
    <row r="113" spans="1:9" ht="12.75">
      <c r="A113" t="s">
        <v>83</v>
      </c>
      <c r="B113" s="31"/>
      <c r="C113" s="31"/>
      <c r="D113" s="31"/>
      <c r="E113" s="31"/>
      <c r="F113" s="31"/>
      <c r="G113" s="31"/>
      <c r="H113" s="31"/>
      <c r="I113" s="32"/>
    </row>
    <row r="114" spans="1:9" ht="12.75">
      <c r="A114" t="s">
        <v>84</v>
      </c>
      <c r="B114" s="1"/>
      <c r="C114" s="1"/>
      <c r="D114" s="1"/>
      <c r="E114" s="1"/>
      <c r="F114" s="1"/>
      <c r="G114" s="1"/>
      <c r="H114" s="1"/>
      <c r="I114" s="8"/>
    </row>
    <row r="115" spans="1:9" ht="12.75">
      <c r="A115" t="s">
        <v>85</v>
      </c>
      <c r="B115" s="1"/>
      <c r="C115" s="1"/>
      <c r="D115" s="1"/>
      <c r="E115" s="1"/>
      <c r="F115" s="1"/>
      <c r="G115" s="1"/>
      <c r="H115" s="1"/>
      <c r="I115" s="8"/>
    </row>
  </sheetData>
  <sheetProtection/>
  <mergeCells count="2">
    <mergeCell ref="N5:Q5"/>
    <mergeCell ref="N6:O6"/>
  </mergeCells>
  <conditionalFormatting sqref="P7:Q11">
    <cfRule type="cellIs" priority="2157" dxfId="35" operator="equal" stopIfTrue="1">
      <formula>0</formula>
    </cfRule>
  </conditionalFormatting>
  <conditionalFormatting sqref="Q38:Q39">
    <cfRule type="cellIs" priority="1093" dxfId="0" operator="equal" stopIfTrue="1">
      <formula>Q$27</formula>
    </cfRule>
  </conditionalFormatting>
  <conditionalFormatting sqref="P38:P39">
    <cfRule type="expression" priority="1094" dxfId="0" stopIfTrue="1">
      <formula>AND(P38=P$27,Q38=Q$27)</formula>
    </cfRule>
  </conditionalFormatting>
  <conditionalFormatting sqref="O38:O39">
    <cfRule type="expression" priority="1095" dxfId="0" stopIfTrue="1">
      <formula>AND(O38=O$27,P38=P$27,Q38=Q$27)</formula>
    </cfRule>
  </conditionalFormatting>
  <conditionalFormatting sqref="N38:N39">
    <cfRule type="expression" priority="1096" dxfId="0" stopIfTrue="1">
      <formula>AND(N38=N$27,O38=O$27,P38=P$27,Q38=Q$27)</formula>
    </cfRule>
  </conditionalFormatting>
  <conditionalFormatting sqref="M38:M39">
    <cfRule type="expression" priority="1097" dxfId="0" stopIfTrue="1">
      <formula>AND(M38=M$27,N38=N$27,O38=O$27,P38=P$27,Q38=Q$27)</formula>
    </cfRule>
  </conditionalFormatting>
  <conditionalFormatting sqref="L38:L39">
    <cfRule type="expression" priority="1098" dxfId="0" stopIfTrue="1">
      <formula>AND(L38=L$27,M38=M$27,N38=N$27,O38=O$27,P38=P$27,Q38=Q$27)</formula>
    </cfRule>
  </conditionalFormatting>
  <conditionalFormatting sqref="K38:K39">
    <cfRule type="expression" priority="1099" dxfId="0" stopIfTrue="1">
      <formula>AND(K38=K$27,L38=L$27,M38=M$27,N38=N$27,O38=O$27,P38=P$27,Q38=Q$27)</formula>
    </cfRule>
  </conditionalFormatting>
  <conditionalFormatting sqref="Q28:Q37">
    <cfRule type="cellIs" priority="1" dxfId="0" operator="equal" stopIfTrue="1">
      <formula>Q$25</formula>
    </cfRule>
  </conditionalFormatting>
  <conditionalFormatting sqref="P28:P37">
    <cfRule type="expression" priority="2" dxfId="0" stopIfTrue="1">
      <formula>AND(P28=P$25,Q28=Q$25)</formula>
    </cfRule>
  </conditionalFormatting>
  <conditionalFormatting sqref="O28:O37">
    <cfRule type="expression" priority="3" dxfId="0" stopIfTrue="1">
      <formula>AND(O28=O$25,P28=P$25,Q28=Q$25)</formula>
    </cfRule>
  </conditionalFormatting>
  <conditionalFormatting sqref="N28:N37">
    <cfRule type="expression" priority="4" dxfId="0" stopIfTrue="1">
      <formula>AND(N28=N$25,O28=O$25,P28=P$25,Q28=Q$25)</formula>
    </cfRule>
  </conditionalFormatting>
  <conditionalFormatting sqref="M28:M37">
    <cfRule type="expression" priority="5" dxfId="0" stopIfTrue="1">
      <formula>AND(M28=M$25,N28=N$25,O28=O$25,P28=P$25,Q28=Q$25)</formula>
    </cfRule>
  </conditionalFormatting>
  <conditionalFormatting sqref="L28:L37">
    <cfRule type="expression" priority="6" dxfId="0" stopIfTrue="1">
      <formula>AND(L28=L$25,M28=M$25,N28=N$25,O28=O$25,P28=P$25,Q28=Q$25)</formula>
    </cfRule>
  </conditionalFormatting>
  <conditionalFormatting sqref="K28:K37">
    <cfRule type="expression" priority="7" dxfId="0" stopIfTrue="1">
      <formula>AND(K28=K$25,L28=L$25,M28=M$25,N28=N$25,O28=O$25,P28=P$25,Q28=Q$25)</formula>
    </cfRule>
  </conditionalFormatting>
  <printOptions/>
  <pageMargins left="0.7874015748031497" right="0.7874015748031497" top="0.984251968503937" bottom="0.984251968503937" header="0" footer="0"/>
  <pageSetup horizontalDpi="300" verticalDpi="3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A13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9.00390625" style="0" bestFit="1" customWidth="1"/>
    <col min="2" max="2" width="10.7109375" style="0" customWidth="1"/>
    <col min="3" max="3" width="12.00390625" style="0" customWidth="1"/>
    <col min="4" max="4" width="16.00390625" style="0" customWidth="1"/>
    <col min="5" max="5" width="12.421875" style="0" customWidth="1"/>
    <col min="6" max="6" width="29.00390625" style="0" customWidth="1"/>
    <col min="7" max="7" width="25.8515625" style="0" customWidth="1"/>
    <col min="8" max="8" width="12.140625" style="0" bestFit="1" customWidth="1"/>
    <col min="9" max="12" width="21.7109375" style="0" customWidth="1"/>
  </cols>
  <sheetData>
    <row r="1" ht="12.75">
      <c r="A1" t="s">
        <v>112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109</v>
      </c>
    </row>
    <row r="7" ht="12.75">
      <c r="A7" t="s">
        <v>108</v>
      </c>
    </row>
    <row r="8" ht="12.75">
      <c r="A8" t="s">
        <v>116</v>
      </c>
    </row>
    <row r="9" ht="12.75">
      <c r="A9" t="s">
        <v>111</v>
      </c>
    </row>
    <row r="10" ht="12.75">
      <c r="A10" t="s">
        <v>117</v>
      </c>
    </row>
    <row r="11" ht="12.75">
      <c r="A11" t="s">
        <v>118</v>
      </c>
    </row>
    <row r="13" ht="12.75">
      <c r="A13" s="22"/>
    </row>
    <row r="14" ht="12.75">
      <c r="A14" t="s">
        <v>119</v>
      </c>
    </row>
    <row r="15" ht="12.75">
      <c r="A15" t="s">
        <v>120</v>
      </c>
    </row>
    <row r="16" ht="12.75">
      <c r="A16" s="22"/>
    </row>
    <row r="18" ht="12.75">
      <c r="A18" t="s">
        <v>121</v>
      </c>
    </row>
    <row r="19" ht="12.75">
      <c r="A19" s="22" t="s">
        <v>122</v>
      </c>
    </row>
    <row r="22" ht="12.75">
      <c r="A22" s="22" t="s">
        <v>168</v>
      </c>
    </row>
    <row r="24" ht="12.75">
      <c r="A24" t="s">
        <v>169</v>
      </c>
    </row>
    <row r="26" ht="12.75">
      <c r="A26" t="s">
        <v>170</v>
      </c>
    </row>
    <row r="27" ht="12.75">
      <c r="A27" t="s">
        <v>171</v>
      </c>
    </row>
    <row r="28" ht="12.75">
      <c r="A28" t="s">
        <v>123</v>
      </c>
    </row>
    <row r="31" ht="12.75">
      <c r="A31" t="s">
        <v>187</v>
      </c>
    </row>
    <row r="32" ht="12.75">
      <c r="A32" t="s">
        <v>188</v>
      </c>
    </row>
    <row r="33" ht="12.75">
      <c r="A33" t="s">
        <v>189</v>
      </c>
    </row>
    <row r="34" ht="12.75">
      <c r="A34" t="s">
        <v>190</v>
      </c>
    </row>
    <row r="35" ht="12.75">
      <c r="A35" t="s">
        <v>101</v>
      </c>
    </row>
    <row r="36" ht="12.75">
      <c r="A36" t="s">
        <v>184</v>
      </c>
    </row>
    <row r="37" ht="12.75">
      <c r="A37" t="s">
        <v>102</v>
      </c>
    </row>
    <row r="38" ht="12.75">
      <c r="A38" t="s">
        <v>191</v>
      </c>
    </row>
    <row r="39" ht="12.75">
      <c r="A39" s="23" t="s">
        <v>103</v>
      </c>
    </row>
    <row r="40" ht="12.75">
      <c r="A40" t="s">
        <v>192</v>
      </c>
    </row>
    <row r="41" ht="12.75">
      <c r="A41" t="s">
        <v>104</v>
      </c>
    </row>
    <row r="42" ht="12.75">
      <c r="A42" t="s">
        <v>193</v>
      </c>
    </row>
    <row r="43" ht="12.75">
      <c r="A43" t="s">
        <v>105</v>
      </c>
    </row>
    <row r="44" ht="12.75">
      <c r="A44" t="s">
        <v>178</v>
      </c>
    </row>
    <row r="45" ht="12.75">
      <c r="A45" t="s">
        <v>172</v>
      </c>
    </row>
    <row r="46" ht="12.75">
      <c r="A46" t="s">
        <v>140</v>
      </c>
    </row>
    <row r="47" ht="12.75">
      <c r="A47" t="s">
        <v>173</v>
      </c>
    </row>
    <row r="48" ht="12.75">
      <c r="A48" t="s">
        <v>161</v>
      </c>
    </row>
    <row r="49" ht="12.75">
      <c r="A49" t="s">
        <v>101</v>
      </c>
    </row>
    <row r="50" ht="12.75">
      <c r="A50" t="s">
        <v>162</v>
      </c>
    </row>
    <row r="51" ht="12.75">
      <c r="A51" t="s">
        <v>103</v>
      </c>
    </row>
    <row r="52" ht="12.75">
      <c r="A52" t="s">
        <v>104</v>
      </c>
    </row>
    <row r="53" ht="12.75">
      <c r="A53" t="s">
        <v>105</v>
      </c>
    </row>
    <row r="54" ht="12.75">
      <c r="A54" s="25">
        <v>44520</v>
      </c>
    </row>
    <row r="55" ht="12.75">
      <c r="A55" t="s">
        <v>186</v>
      </c>
    </row>
    <row r="56" ht="12.75">
      <c r="A56">
        <v>2</v>
      </c>
    </row>
    <row r="57" ht="12.75">
      <c r="A57">
        <v>0</v>
      </c>
    </row>
    <row r="58" ht="12.75">
      <c r="A58" s="25">
        <v>281903</v>
      </c>
    </row>
    <row r="59" ht="12.75">
      <c r="A59">
        <v>1559</v>
      </c>
    </row>
    <row r="60" ht="12.75">
      <c r="A60">
        <v>108</v>
      </c>
    </row>
    <row r="61" ht="12.75">
      <c r="A61">
        <v>60</v>
      </c>
    </row>
    <row r="62" ht="12.75">
      <c r="A62" s="25">
        <v>44513</v>
      </c>
    </row>
    <row r="63" ht="12.75">
      <c r="A63" t="s">
        <v>185</v>
      </c>
    </row>
    <row r="64" ht="12.75">
      <c r="A64">
        <v>35</v>
      </c>
    </row>
    <row r="65" ht="12.75">
      <c r="A65">
        <v>0</v>
      </c>
    </row>
    <row r="66" ht="12.75">
      <c r="A66" s="25">
        <v>190397</v>
      </c>
    </row>
    <row r="67" ht="12.75">
      <c r="A67">
        <v>1504</v>
      </c>
    </row>
    <row r="68" ht="12.75">
      <c r="A68">
        <v>115</v>
      </c>
    </row>
    <row r="69" ht="12.75">
      <c r="A69" s="22">
        <v>60</v>
      </c>
    </row>
    <row r="70" ht="12.75">
      <c r="A70" s="25">
        <v>44506</v>
      </c>
    </row>
    <row r="71" ht="12.75">
      <c r="A71" t="s">
        <v>182</v>
      </c>
    </row>
    <row r="72" ht="12.75">
      <c r="A72">
        <v>8</v>
      </c>
    </row>
    <row r="73" ht="12.75">
      <c r="A73">
        <v>10000000</v>
      </c>
    </row>
    <row r="74" ht="12.75">
      <c r="A74" s="25">
        <v>121354</v>
      </c>
    </row>
    <row r="75" ht="12.75">
      <c r="A75">
        <v>1751</v>
      </c>
    </row>
    <row r="76" ht="12.75">
      <c r="A76">
        <v>132</v>
      </c>
    </row>
    <row r="77" ht="12.75">
      <c r="A77" s="22">
        <v>60</v>
      </c>
    </row>
    <row r="78" ht="12.75">
      <c r="A78" s="25">
        <v>44499</v>
      </c>
    </row>
    <row r="79" ht="12.75">
      <c r="A79" t="s">
        <v>180</v>
      </c>
    </row>
    <row r="80" ht="12.75">
      <c r="A80">
        <v>14</v>
      </c>
    </row>
    <row r="81" ht="12.75">
      <c r="A81">
        <v>0</v>
      </c>
    </row>
    <row r="82" ht="12.75">
      <c r="A82" s="25">
        <v>117182</v>
      </c>
    </row>
    <row r="83" ht="12.75">
      <c r="A83">
        <v>1836</v>
      </c>
    </row>
    <row r="84" ht="12.75">
      <c r="A84">
        <v>130</v>
      </c>
    </row>
    <row r="85" ht="12.75">
      <c r="A85">
        <v>60</v>
      </c>
    </row>
    <row r="86" ht="12.75">
      <c r="A86" s="25">
        <v>44492</v>
      </c>
    </row>
    <row r="87" ht="12.75">
      <c r="A87" t="s">
        <v>179</v>
      </c>
    </row>
    <row r="88" ht="12.75">
      <c r="A88">
        <v>3</v>
      </c>
    </row>
    <row r="89" ht="12.75">
      <c r="A89">
        <v>3500000</v>
      </c>
    </row>
    <row r="90" ht="12.75">
      <c r="A90" s="25">
        <v>146438</v>
      </c>
    </row>
    <row r="91" ht="12.75">
      <c r="A91">
        <v>1889</v>
      </c>
    </row>
    <row r="92" ht="12.75">
      <c r="A92">
        <v>128</v>
      </c>
    </row>
    <row r="93" ht="12.75">
      <c r="A93">
        <v>60</v>
      </c>
    </row>
    <row r="94" ht="12.75">
      <c r="A94" s="25" t="s">
        <v>141</v>
      </c>
    </row>
    <row r="95" ht="12.75">
      <c r="A95" t="s">
        <v>174</v>
      </c>
    </row>
    <row r="98" ht="12.75">
      <c r="A98" t="s">
        <v>175</v>
      </c>
    </row>
    <row r="100" ht="12.75">
      <c r="A100" t="s">
        <v>176</v>
      </c>
    </row>
    <row r="103" ht="12.75">
      <c r="A103" t="s">
        <v>124</v>
      </c>
    </row>
    <row r="105" ht="12.75">
      <c r="A105" t="s">
        <v>125</v>
      </c>
    </row>
    <row r="106" ht="12.75">
      <c r="A106" t="s">
        <v>126</v>
      </c>
    </row>
    <row r="107" ht="12.75">
      <c r="A107" t="s">
        <v>127</v>
      </c>
    </row>
    <row r="108" ht="12.75">
      <c r="A108" t="s">
        <v>128</v>
      </c>
    </row>
    <row r="111" ht="12.75">
      <c r="A111" t="s">
        <v>129</v>
      </c>
    </row>
    <row r="112" ht="12.75">
      <c r="A112" t="s">
        <v>130</v>
      </c>
    </row>
    <row r="115" ht="12.75">
      <c r="A115" t="s">
        <v>131</v>
      </c>
    </row>
    <row r="116" ht="12.75">
      <c r="A116" t="s">
        <v>132</v>
      </c>
    </row>
    <row r="117" ht="12.75">
      <c r="A117" t="s">
        <v>133</v>
      </c>
    </row>
    <row r="118" ht="12.75">
      <c r="A118" t="s">
        <v>134</v>
      </c>
    </row>
    <row r="119" ht="12.75">
      <c r="A119" t="s">
        <v>135</v>
      </c>
    </row>
    <row r="122" ht="12.75">
      <c r="A122" t="s">
        <v>136</v>
      </c>
    </row>
    <row r="124" ht="12.75">
      <c r="A124" t="s">
        <v>137</v>
      </c>
    </row>
    <row r="127" ht="12.75">
      <c r="A127" t="s">
        <v>138</v>
      </c>
    </row>
    <row r="129" ht="12.75">
      <c r="A129" t="s">
        <v>142</v>
      </c>
    </row>
    <row r="131" ht="12.75">
      <c r="A131" t="s">
        <v>143</v>
      </c>
    </row>
    <row r="133" ht="12.75">
      <c r="A133" t="s">
        <v>144</v>
      </c>
    </row>
    <row r="135" ht="12.75">
      <c r="A135" t="s">
        <v>145</v>
      </c>
    </row>
    <row r="137" ht="12.75">
      <c r="A137" t="s">
        <v>139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/>
  <dimension ref="A1:K9"/>
  <sheetViews>
    <sheetView zoomScalePageLayoutView="0" workbookViewId="0" topLeftCell="A1">
      <selection activeCell="E9" sqref="E9:K9"/>
    </sheetView>
  </sheetViews>
  <sheetFormatPr defaultColWidth="9.140625" defaultRowHeight="12.75"/>
  <cols>
    <col min="1" max="1" width="10.421875" style="0" customWidth="1"/>
    <col min="3" max="3" width="10.140625" style="0" bestFit="1" customWidth="1"/>
  </cols>
  <sheetData>
    <row r="1" spans="1:11" ht="12.75">
      <c r="A1" s="24" t="s">
        <v>110</v>
      </c>
      <c r="C1" s="2"/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 ht="12.75">
      <c r="A2" s="21" t="s">
        <v>194</v>
      </c>
      <c r="E2" t="str">
        <f>custom_split($A$2,0,2,",")</f>
        <v>01</v>
      </c>
      <c r="F2" t="str">
        <f>custom_split($A$2,1,2,",")</f>
        <v>13</v>
      </c>
      <c r="G2" t="str">
        <f>custom_split($A$2,2,2,",")</f>
        <v>18</v>
      </c>
      <c r="H2" t="str">
        <f>custom_split($A$2,3,2,",")</f>
        <v>20</v>
      </c>
      <c r="I2" t="str">
        <f>custom_split($A$2,4,2,",")</f>
        <v>21</v>
      </c>
      <c r="J2" t="str">
        <f>custom_split($A$2,5,2,",")</f>
        <v>24</v>
      </c>
      <c r="K2" t="str">
        <f>custom_split($A$2,6,2,",")</f>
        <v>27</v>
      </c>
    </row>
    <row r="3" spans="1:5" ht="12.75">
      <c r="A3" s="21" t="s">
        <v>195</v>
      </c>
      <c r="E3" t="s">
        <v>19</v>
      </c>
    </row>
    <row r="4" spans="1:6" ht="12.75">
      <c r="A4" s="21" t="s">
        <v>187</v>
      </c>
      <c r="E4" s="21" t="str">
        <f>A3</f>
        <v>9</v>
      </c>
      <c r="F4">
        <f>MID($A$3,16,2)</f>
      </c>
    </row>
    <row r="6" spans="1:11" ht="12.75">
      <c r="A6" t="s">
        <v>86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18</v>
      </c>
    </row>
    <row r="7" spans="1:11" ht="12.75">
      <c r="A7" t="s">
        <v>196</v>
      </c>
      <c r="E7" t="str">
        <f>custom_split($A$7,0,1,",")</f>
        <v>7</v>
      </c>
      <c r="F7" t="str">
        <f>custom_split($A$7,1,1,",")</f>
        <v>3</v>
      </c>
      <c r="G7" t="str">
        <f>custom_split($A$7,2,1,",")</f>
        <v>6</v>
      </c>
      <c r="H7" t="str">
        <f>custom_split($A$7,3,1,",")</f>
        <v>5</v>
      </c>
      <c r="I7" t="str">
        <f>custom_split($A$7,4,1,",")</f>
        <v>2</v>
      </c>
      <c r="J7" t="str">
        <f>custom_split($A$7,5,1,",")</f>
        <v>1</v>
      </c>
      <c r="K7" t="str">
        <f>custom_split($A$7,6,1,",")</f>
        <v>3</v>
      </c>
    </row>
    <row r="8" spans="5:11" ht="12.75">
      <c r="E8">
        <f>MID($A$8,1,1)</f>
      </c>
      <c r="F8">
        <f>MID($A$8,5,1)</f>
      </c>
      <c r="G8">
        <f>MID($A$8,9,1)</f>
      </c>
      <c r="H8">
        <f>MID($A$8,13,1)</f>
      </c>
      <c r="I8">
        <f>MID($A$8,17,1)</f>
      </c>
      <c r="J8">
        <f>MID($A$8,21,1)</f>
      </c>
      <c r="K8">
        <f>MID($A$8,25,1)</f>
      </c>
    </row>
    <row r="9" spans="4:11" ht="12.75">
      <c r="D9" t="s">
        <v>88</v>
      </c>
      <c r="E9" s="1">
        <v>1</v>
      </c>
      <c r="F9" s="1">
        <v>3</v>
      </c>
      <c r="G9" s="1">
        <v>3</v>
      </c>
      <c r="H9" s="1">
        <v>5</v>
      </c>
      <c r="I9" s="1">
        <v>4</v>
      </c>
      <c r="J9" s="1">
        <v>3</v>
      </c>
      <c r="K9" s="1">
        <v>3</v>
      </c>
    </row>
  </sheetData>
  <sheetProtection/>
  <conditionalFormatting sqref="K9">
    <cfRule type="cellIs" priority="1" dxfId="0" operator="equal" stopIfTrue="1">
      <formula>K$25</formula>
    </cfRule>
  </conditionalFormatting>
  <conditionalFormatting sqref="J9">
    <cfRule type="expression" priority="2" dxfId="0" stopIfTrue="1">
      <formula>AND(J9=J$25,K9=K$25)</formula>
    </cfRule>
  </conditionalFormatting>
  <conditionalFormatting sqref="I9">
    <cfRule type="expression" priority="3" dxfId="0" stopIfTrue="1">
      <formula>AND(I9=I$25,J9=J$25,K9=K$25)</formula>
    </cfRule>
  </conditionalFormatting>
  <conditionalFormatting sqref="H9">
    <cfRule type="expression" priority="4" dxfId="0" stopIfTrue="1">
      <formula>AND(H9=H$25,I9=I$25,J9=J$25,K9=K$25)</formula>
    </cfRule>
  </conditionalFormatting>
  <conditionalFormatting sqref="G9">
    <cfRule type="expression" priority="5" dxfId="0" stopIfTrue="1">
      <formula>AND(G9=G$25,H9=H$25,I9=I$25,J9=J$25,K9=K$25)</formula>
    </cfRule>
  </conditionalFormatting>
  <conditionalFormatting sqref="F9">
    <cfRule type="expression" priority="6" dxfId="0" stopIfTrue="1">
      <formula>AND(F9=F$25,G9=G$25,H9=H$25,I9=I$25,J9=J$25,K9=K$25)</formula>
    </cfRule>
  </conditionalFormatting>
  <conditionalFormatting sqref="E9">
    <cfRule type="expression" priority="7" dxfId="0" stopIfTrue="1">
      <formula>AND(E9=E$25,F9=F$25,G9=G$25,H9=H$25,I9=I$25,J9=J$25,K9=K$25)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Lørdags Lotto tjek af Excel-regneark.dk</dc:title>
  <dc:subject/>
  <dc:creator>Allan Thustrup Mortensen</dc:creator>
  <cp:keywords/>
  <dc:description/>
  <cp:lastModifiedBy>Søren Boeriis</cp:lastModifiedBy>
  <dcterms:created xsi:type="dcterms:W3CDTF">2004-08-30T19:12:02Z</dcterms:created>
  <dcterms:modified xsi:type="dcterms:W3CDTF">2021-11-27T20:06:03Z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http://www.excel-regneark.dk</vt:lpwstr>
  </property>
</Properties>
</file>